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-108" yWindow="-108" windowWidth="23268" windowHeight="12576"/>
  </bookViews>
  <sheets>
    <sheet name="CD Ratio" sheetId="1" r:id="rId1"/>
  </sheets>
  <definedNames>
    <definedName name="_xlnm.Print_Area" localSheetId="0">'CD Ratio'!$A$1:$O$52</definedName>
  </definedNames>
  <calcPr calcId="162913"/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30" i="1"/>
  <c r="I31" i="1"/>
  <c r="I32" i="1"/>
  <c r="N45" i="1" l="1"/>
  <c r="M45" i="1"/>
  <c r="K45" i="1"/>
  <c r="J45" i="1"/>
  <c r="H45" i="1"/>
  <c r="G45" i="1"/>
  <c r="E45" i="1"/>
  <c r="D45" i="1"/>
  <c r="N42" i="1"/>
  <c r="M42" i="1"/>
  <c r="K42" i="1"/>
  <c r="J42" i="1"/>
  <c r="H42" i="1"/>
  <c r="G42" i="1"/>
  <c r="E42" i="1"/>
  <c r="D42" i="1"/>
  <c r="L30" i="1" l="1"/>
  <c r="L31" i="1"/>
  <c r="L23" i="1"/>
  <c r="L24" i="1"/>
  <c r="L25" i="1"/>
  <c r="L26" i="1"/>
  <c r="E39" i="1" l="1"/>
  <c r="D39" i="1"/>
  <c r="E33" i="1"/>
  <c r="D33" i="1"/>
  <c r="K33" i="1" l="1"/>
  <c r="J33" i="1"/>
  <c r="N39" i="1"/>
  <c r="M39" i="1"/>
  <c r="K39" i="1"/>
  <c r="J39" i="1"/>
  <c r="H39" i="1"/>
  <c r="G39" i="1"/>
  <c r="N33" i="1"/>
  <c r="M33" i="1"/>
  <c r="N20" i="1"/>
  <c r="M20" i="1"/>
  <c r="H20" i="1"/>
  <c r="G20" i="1"/>
  <c r="K20" i="1"/>
  <c r="J20" i="1"/>
  <c r="E20" i="1"/>
  <c r="D20" i="1"/>
  <c r="O32" i="1" l="1"/>
  <c r="L32" i="1"/>
  <c r="F32" i="1" l="1"/>
  <c r="O44" i="1"/>
  <c r="O41" i="1"/>
  <c r="O36" i="1"/>
  <c r="O37" i="1"/>
  <c r="O38" i="1"/>
  <c r="O35" i="1"/>
  <c r="O23" i="1"/>
  <c r="O24" i="1"/>
  <c r="O25" i="1"/>
  <c r="O26" i="1"/>
  <c r="O27" i="1"/>
  <c r="O28" i="1"/>
  <c r="O29" i="1"/>
  <c r="O30" i="1"/>
  <c r="O31" i="1"/>
  <c r="O22" i="1"/>
  <c r="O9" i="1"/>
  <c r="O10" i="1"/>
  <c r="O11" i="1"/>
  <c r="O12" i="1"/>
  <c r="O13" i="1"/>
  <c r="O14" i="1"/>
  <c r="O15" i="1"/>
  <c r="O16" i="1"/>
  <c r="O17" i="1"/>
  <c r="O18" i="1"/>
  <c r="O19" i="1"/>
  <c r="O8" i="1"/>
  <c r="L44" i="1"/>
  <c r="L41" i="1"/>
  <c r="L36" i="1"/>
  <c r="L37" i="1"/>
  <c r="L38" i="1"/>
  <c r="L35" i="1"/>
  <c r="L27" i="1"/>
  <c r="L28" i="1"/>
  <c r="L29" i="1"/>
  <c r="L22" i="1"/>
  <c r="L9" i="1"/>
  <c r="L10" i="1"/>
  <c r="L11" i="1"/>
  <c r="L12" i="1"/>
  <c r="L13" i="1"/>
  <c r="L14" i="1"/>
  <c r="L15" i="1"/>
  <c r="L16" i="1"/>
  <c r="L17" i="1"/>
  <c r="L18" i="1"/>
  <c r="L19" i="1"/>
  <c r="L8" i="1"/>
  <c r="I44" i="1"/>
  <c r="I41" i="1"/>
  <c r="I36" i="1"/>
  <c r="I22" i="1"/>
  <c r="I9" i="1"/>
  <c r="I10" i="1"/>
  <c r="I11" i="1"/>
  <c r="I12" i="1"/>
  <c r="I13" i="1"/>
  <c r="I14" i="1"/>
  <c r="I15" i="1"/>
  <c r="I16" i="1"/>
  <c r="I17" i="1"/>
  <c r="I18" i="1"/>
  <c r="I19" i="1"/>
  <c r="I8" i="1"/>
  <c r="D48" i="1"/>
  <c r="F36" i="1"/>
  <c r="F37" i="1"/>
  <c r="F38" i="1"/>
  <c r="F27" i="1"/>
  <c r="F9" i="1"/>
  <c r="F15" i="1"/>
  <c r="I33" i="1"/>
  <c r="O33" i="1"/>
  <c r="I39" i="1"/>
  <c r="L33" i="1"/>
  <c r="M47" i="1"/>
  <c r="N48" i="1"/>
  <c r="O45" i="1"/>
  <c r="H47" i="1"/>
  <c r="G48" i="1"/>
  <c r="J47" i="1"/>
  <c r="J48" i="1"/>
  <c r="J49" i="1" l="1"/>
  <c r="J51" i="1" s="1"/>
  <c r="L42" i="1"/>
  <c r="O42" i="1"/>
  <c r="O39" i="1"/>
  <c r="O20" i="1"/>
  <c r="K48" i="1"/>
  <c r="L48" i="1" s="1"/>
  <c r="E48" i="1"/>
  <c r="F48" i="1" s="1"/>
  <c r="L39" i="1"/>
  <c r="K47" i="1"/>
  <c r="L47" i="1" s="1"/>
  <c r="L20" i="1"/>
  <c r="H48" i="1"/>
  <c r="I48" i="1" s="1"/>
  <c r="I42" i="1"/>
  <c r="F41" i="1"/>
  <c r="F35" i="1"/>
  <c r="F22" i="1"/>
  <c r="I20" i="1"/>
  <c r="F8" i="1"/>
  <c r="F19" i="1"/>
  <c r="F13" i="1"/>
  <c r="F31" i="1"/>
  <c r="F25" i="1"/>
  <c r="F14" i="1"/>
  <c r="F17" i="1"/>
  <c r="F11" i="1"/>
  <c r="F29" i="1"/>
  <c r="F23" i="1"/>
  <c r="G47" i="1"/>
  <c r="M48" i="1"/>
  <c r="N47" i="1"/>
  <c r="F26" i="1"/>
  <c r="F18" i="1"/>
  <c r="F12" i="1"/>
  <c r="F30" i="1"/>
  <c r="F24" i="1"/>
  <c r="F16" i="1"/>
  <c r="F10" i="1"/>
  <c r="F28" i="1"/>
  <c r="L45" i="1"/>
  <c r="F44" i="1"/>
  <c r="I45" i="1"/>
  <c r="F39" i="1" l="1"/>
  <c r="F42" i="1"/>
  <c r="K49" i="1"/>
  <c r="K51" i="1" s="1"/>
  <c r="L51" i="1" s="1"/>
  <c r="H49" i="1"/>
  <c r="H51" i="1" s="1"/>
  <c r="I47" i="1"/>
  <c r="G49" i="1"/>
  <c r="O48" i="1"/>
  <c r="M49" i="1"/>
  <c r="M51" i="1" s="1"/>
  <c r="F33" i="1"/>
  <c r="D47" i="1"/>
  <c r="D49" i="1" s="1"/>
  <c r="D51" i="1" s="1"/>
  <c r="O47" i="1"/>
  <c r="N49" i="1"/>
  <c r="E47" i="1"/>
  <c r="E49" i="1" s="1"/>
  <c r="F20" i="1"/>
  <c r="F45" i="1"/>
  <c r="L49" i="1" l="1"/>
  <c r="N51" i="1"/>
  <c r="O51" i="1" s="1"/>
  <c r="O49" i="1"/>
  <c r="G51" i="1"/>
  <c r="I51" i="1" s="1"/>
  <c r="I49" i="1"/>
  <c r="F47" i="1"/>
  <c r="F49" i="1" l="1"/>
  <c r="E51" i="1"/>
  <c r="F51" i="1" s="1"/>
</calcChain>
</file>

<file path=xl/sharedStrings.xml><?xml version="1.0" encoding="utf-8"?>
<sst xmlns="http://schemas.openxmlformats.org/spreadsheetml/2006/main" count="73" uniqueCount="61">
  <si>
    <t>BANK NAME</t>
  </si>
  <si>
    <t>TOTAL</t>
  </si>
  <si>
    <t>DEPOSITS</t>
  </si>
  <si>
    <t>ADVANCES</t>
  </si>
  <si>
    <t>RURAL</t>
  </si>
  <si>
    <t xml:space="preserve"> </t>
  </si>
  <si>
    <t>Sr. No</t>
  </si>
  <si>
    <t>PUBLIC SECTOR BANKS</t>
  </si>
  <si>
    <t>UCO BANK</t>
  </si>
  <si>
    <t>B.</t>
  </si>
  <si>
    <t>PRIVATE SECTOR BANKS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</si>
  <si>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</si>
  <si>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</si>
  <si>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</si>
  <si>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</si>
  <si>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</si>
  <si>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 xml:space="preserve">CD RATIO </t>
  </si>
  <si>
    <t>SEMI URBAN</t>
  </si>
  <si>
    <t>AGG. TOTAL</t>
  </si>
  <si>
    <t>OVERALL  CD RATIO</t>
  </si>
  <si>
    <t>URBAN</t>
  </si>
  <si>
    <t>CAPITAL SMALL FINANCE BANK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</si>
  <si>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</si>
  <si>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</si>
  <si>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</si>
  <si>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</si>
  <si>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</si>
  <si>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</si>
  <si>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</si>
  <si>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</si>
  <si>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</si>
  <si>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</si>
  <si>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</si>
  <si>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</si>
  <si>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</si>
  <si>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</si>
  <si>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</si>
  <si>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</si>
  <si>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</si>
  <si>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</si>
  <si>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</si>
  <si>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</si>
  <si>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</si>
  <si>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</si>
  <si>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</si>
  <si>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</si>
  <si>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 xml:space="preserve">HDFC BANK </t>
  </si>
  <si>
    <t>ICICI BANK</t>
  </si>
  <si>
    <t>SLBC PUNJAB</t>
  </si>
  <si>
    <t>SMALL FINANCE BANK</t>
  </si>
  <si>
    <t>C</t>
  </si>
  <si>
    <t>D</t>
  </si>
  <si>
    <t>E</t>
  </si>
  <si>
    <t>Comm.Bks (A+B+C)</t>
  </si>
  <si>
    <t>RRBs ( D)</t>
  </si>
  <si>
    <t>TOTAL (A+B+C+D)</t>
  </si>
  <si>
    <t>G. TOTAL (A+B+C+D+E)</t>
  </si>
  <si>
    <t>RBL Bank</t>
  </si>
  <si>
    <t>(Amount in lacs)</t>
  </si>
  <si>
    <t>BANKWISE/ AREA WISE CD RATIO AS ON MARCH 2023</t>
  </si>
  <si>
    <t>Annexure 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</si>
</sst>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3"/>
      <color theme="1"/>
      <name val="Tahoma"/>
      <family val="2"/>
    </font>
    <font>
      <b/>
      <sz val="14"/>
      <color rgb="FFFF0000"/>
      <name val="Tahoma"/>
      <family val="2"/>
    </font>
    <font>
      <sz val="12"/>
      <color theme="1"/>
      <name val="Tahoma"/>
      <family val="2"/>
    </font>
    <font>
      <b/>
      <sz val="9"/>
      <name val="Tahoma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1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/>
    <xf numFmtId="0" fontId="6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4" fillId="0" borderId="19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4" fillId="0" borderId="20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8" fillId="0" borderId="8" xfId="0" applyFont="1" applyFill="1" applyBorder="1"/>
    <xf numFmtId="1" fontId="9" fillId="0" borderId="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9" fillId="0" borderId="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1" fontId="9" fillId="0" borderId="6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 wrapText="1"/>
    </xf>
    <xf numFmtId="9" fontId="6" fillId="0" borderId="0" xfId="1" applyFont="1" applyAlignment="1">
      <alignment horizontal="center"/>
    </xf>
    <xf numFmtId="9" fontId="3" fillId="0" borderId="1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1" fontId="9" fillId="0" borderId="8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 vertical="center"/>
    </xf>
    <xf numFmtId="2" fontId="9" fillId="0" borderId="20" xfId="1" applyNumberFormat="1" applyFont="1" applyFill="1" applyBorder="1" applyAlignment="1">
      <alignment horizontal="center"/>
    </xf>
    <xf numFmtId="2" fontId="9" fillId="0" borderId="21" xfId="1" applyNumberFormat="1" applyFont="1" applyFill="1" applyBorder="1" applyAlignment="1">
      <alignment horizontal="center"/>
    </xf>
    <xf numFmtId="2" fontId="9" fillId="0" borderId="11" xfId="1" applyNumberFormat="1" applyFont="1" applyFill="1" applyBorder="1" applyAlignment="1">
      <alignment horizontal="center"/>
    </xf>
    <xf numFmtId="2" fontId="9" fillId="0" borderId="9" xfId="1" applyNumberFormat="1" applyFont="1" applyFill="1" applyBorder="1" applyAlignment="1">
      <alignment horizontal="center"/>
    </xf>
    <xf numFmtId="2" fontId="3" fillId="0" borderId="11" xfId="1" applyNumberFormat="1" applyFont="1" applyFill="1" applyBorder="1" applyAlignment="1">
      <alignment horizontal="center" vertical="center" wrapText="1"/>
    </xf>
    <xf numFmtId="2" fontId="7" fillId="0" borderId="0" xfId="1" applyNumberFormat="1" applyFont="1"/>
    <xf numFmtId="2" fontId="3" fillId="0" borderId="0" xfId="1" applyNumberFormat="1" applyFont="1" applyFill="1" applyAlignment="1">
      <alignment horizontal="center"/>
    </xf>
    <xf numFmtId="2" fontId="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Alignment="1">
      <alignment horizontal="center"/>
    </xf>
    <xf numFmtId="2" fontId="6" fillId="0" borderId="0" xfId="1" applyNumberFormat="1" applyFont="1" applyAlignment="1">
      <alignment horizontal="center"/>
    </xf>
    <xf numFmtId="0" fontId="5" fillId="0" borderId="0" xfId="0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horizontal="center" vertical="center"/>
    </xf>
    <xf numFmtId="2" fontId="9" fillId="0" borderId="24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" fontId="5" fillId="0" borderId="36" xfId="0" applyNumberFormat="1" applyFont="1" applyFill="1" applyBorder="1" applyAlignment="1">
      <alignment horizontal="center" vertical="center"/>
    </xf>
    <xf numFmtId="2" fontId="9" fillId="0" borderId="19" xfId="1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8" fillId="0" borderId="28" xfId="0" applyFont="1" applyFill="1" applyBorder="1"/>
    <xf numFmtId="10" fontId="5" fillId="0" borderId="28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3" fillId="0" borderId="31" xfId="1" applyNumberFormat="1" applyFont="1" applyFill="1" applyBorder="1" applyAlignment="1">
      <alignment horizontal="center" vertical="center" wrapText="1"/>
    </xf>
    <xf numFmtId="2" fontId="3" fillId="0" borderId="32" xfId="1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3"/>
  <sheetViews>
    <sheetView tabSelected="1" view="pageBreakPreview" zoomScale="84" zoomScaleSheetLayoutView="84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I2" sqref="I2:O2"/>
    </sheetView>
  </sheetViews>
  <sheetFormatPr defaultColWidth="9.109375" defaultRowHeight="15" x14ac:dyDescent="0.25"/>
  <cols>
    <col min="1" max="1" width="2.44140625" style="6" customWidth="1"/>
    <col min="2" max="2" width="6.109375" style="27" customWidth="1"/>
    <col min="3" max="3" width="47.6640625" style="28" customWidth="1"/>
    <col min="4" max="4" width="17.33203125" style="4" customWidth="1"/>
    <col min="5" max="5" width="16.33203125" style="4" customWidth="1"/>
    <col min="6" max="6" width="12.21875" style="59" customWidth="1"/>
    <col min="7" max="7" width="15.44140625" style="27" customWidth="1"/>
    <col min="8" max="8" width="14.44140625" style="27" customWidth="1"/>
    <col min="9" max="9" width="13.77734375" style="38" customWidth="1"/>
    <col min="10" max="10" width="15.44140625" style="29" customWidth="1"/>
    <col min="11" max="11" width="14.33203125" style="27" customWidth="1"/>
    <col min="12" max="12" width="16.88671875" style="38" customWidth="1"/>
    <col min="13" max="13" width="16.6640625" style="6" customWidth="1"/>
    <col min="14" max="14" width="16.109375" style="6" customWidth="1"/>
    <col min="15" max="15" width="12.6640625" style="55" customWidth="1"/>
    <col min="16" max="17" width="9.109375" style="6" customWidth="1"/>
    <col min="18" max="18" width="9.109375" style="6"/>
    <col min="19" max="21" width="9.109375" style="6" customWidth="1"/>
    <col min="22" max="16384" width="9.109375" style="6"/>
  </cols>
  <sheetData>
    <row r="2" spans="2:15" ht="26.4" customHeight="1" thickBot="1" x14ac:dyDescent="0.3">
      <c r="B2" s="4"/>
      <c r="C2" s="5"/>
      <c r="D2" s="5"/>
      <c r="E2" s="5"/>
      <c r="F2" s="56"/>
      <c r="G2" s="5"/>
      <c r="H2" s="5"/>
      <c r="I2" s="92" t="s">
        <v>60</v>
      </c>
      <c r="J2" s="92"/>
      <c r="K2" s="92"/>
      <c r="L2" s="92"/>
      <c r="M2" s="92"/>
      <c r="N2" s="92"/>
      <c r="O2" s="92"/>
    </row>
    <row r="3" spans="2:15" ht="31.8" customHeight="1" thickBot="1" x14ac:dyDescent="0.3">
      <c r="B3" s="89" t="s">
        <v>59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2:15" ht="20.25" customHeight="1" thickBot="1" x14ac:dyDescent="0.3">
      <c r="B4" s="7"/>
      <c r="C4" s="8"/>
      <c r="D4" s="8"/>
      <c r="E4" s="8"/>
      <c r="F4" s="57"/>
      <c r="G4" s="8"/>
      <c r="H4" s="8"/>
      <c r="I4" s="37"/>
      <c r="J4" s="9"/>
      <c r="K4" s="96" t="s">
        <v>58</v>
      </c>
      <c r="L4" s="96"/>
      <c r="M4" s="96"/>
      <c r="N4" s="96"/>
      <c r="O4" s="97"/>
    </row>
    <row r="5" spans="2:15" ht="18" customHeight="1" thickBot="1" x14ac:dyDescent="0.3">
      <c r="B5" s="99" t="s">
        <v>6</v>
      </c>
      <c r="C5" s="101" t="s">
        <v>0</v>
      </c>
      <c r="D5" s="103" t="s">
        <v>18</v>
      </c>
      <c r="E5" s="105"/>
      <c r="F5" s="106" t="s">
        <v>19</v>
      </c>
      <c r="G5" s="103" t="s">
        <v>4</v>
      </c>
      <c r="H5" s="104"/>
      <c r="I5" s="105"/>
      <c r="J5" s="86" t="s">
        <v>17</v>
      </c>
      <c r="K5" s="87"/>
      <c r="L5" s="88"/>
      <c r="M5" s="86" t="s">
        <v>20</v>
      </c>
      <c r="N5" s="87"/>
      <c r="O5" s="88"/>
    </row>
    <row r="6" spans="2:15" ht="21.75" customHeight="1" thickBot="1" x14ac:dyDescent="0.3">
      <c r="B6" s="100"/>
      <c r="C6" s="102"/>
      <c r="D6" s="40" t="s">
        <v>2</v>
      </c>
      <c r="E6" s="41" t="s">
        <v>3</v>
      </c>
      <c r="F6" s="107"/>
      <c r="G6" s="3" t="s">
        <v>2</v>
      </c>
      <c r="H6" s="32" t="s">
        <v>3</v>
      </c>
      <c r="I6" s="39" t="s">
        <v>16</v>
      </c>
      <c r="J6" s="3" t="s">
        <v>2</v>
      </c>
      <c r="K6" s="32" t="s">
        <v>3</v>
      </c>
      <c r="L6" s="39" t="s">
        <v>16</v>
      </c>
      <c r="M6" s="2" t="s">
        <v>2</v>
      </c>
      <c r="N6" s="32" t="s">
        <v>3</v>
      </c>
      <c r="O6" s="54" t="s">
        <v>16</v>
      </c>
    </row>
    <row r="7" spans="2:15" ht="18" customHeight="1" thickBot="1" x14ac:dyDescent="0.35">
      <c r="B7" s="11" t="s">
        <v>15</v>
      </c>
      <c r="C7" s="12" t="s">
        <v>7</v>
      </c>
      <c r="D7" s="108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</row>
    <row r="8" spans="2:15" ht="18" customHeight="1" x14ac:dyDescent="0.3">
      <c r="B8" s="13">
        <v>1</v>
      </c>
      <c r="C8" s="1" t="s">
        <v>22</v>
      </c>
      <c r="D8" s="61">
        <v>11492970.692517299</v>
      </c>
      <c r="E8" s="69">
        <v>4551239.1436419003</v>
      </c>
      <c r="F8" s="70">
        <f>E8/D8*100</f>
        <v>39.600197941904305</v>
      </c>
      <c r="G8" s="71">
        <v>3480514.7492376999</v>
      </c>
      <c r="H8" s="69">
        <v>1032096.440158</v>
      </c>
      <c r="I8" s="70">
        <f>H8/G8*100</f>
        <v>29.653557433826393</v>
      </c>
      <c r="J8" s="66">
        <v>3570179.6615397995</v>
      </c>
      <c r="K8" s="69">
        <v>1125200.6275148001</v>
      </c>
      <c r="L8" s="70">
        <f>K8/J8*100</f>
        <v>31.516638774125642</v>
      </c>
      <c r="M8" s="71">
        <v>4442276.2817398002</v>
      </c>
      <c r="N8" s="69">
        <v>2393942.0759691</v>
      </c>
      <c r="O8" s="70">
        <f>N8/M8*100</f>
        <v>53.889986217415583</v>
      </c>
    </row>
    <row r="9" spans="2:15" ht="18" customHeight="1" x14ac:dyDescent="0.3">
      <c r="B9" s="13">
        <v>2</v>
      </c>
      <c r="C9" s="1" t="s">
        <v>23</v>
      </c>
      <c r="D9" s="15">
        <v>3524489</v>
      </c>
      <c r="E9" s="31">
        <v>1412906.5337499999</v>
      </c>
      <c r="F9" s="50">
        <f t="shared" ref="F9:F20" si="0">E9/D9*100</f>
        <v>40.088266235190403</v>
      </c>
      <c r="G9" s="16">
        <v>1290444</v>
      </c>
      <c r="H9" s="31">
        <v>512039.52231000003</v>
      </c>
      <c r="I9" s="50">
        <f t="shared" ref="I9:I20" si="1">H9/G9*100</f>
        <v>39.679329154151603</v>
      </c>
      <c r="J9" s="21">
        <v>996621</v>
      </c>
      <c r="K9" s="31">
        <v>424004.64740999998</v>
      </c>
      <c r="L9" s="50">
        <f t="shared" ref="L9:L20" si="2">K9/J9*100</f>
        <v>42.544221666009442</v>
      </c>
      <c r="M9" s="16">
        <v>1237424</v>
      </c>
      <c r="N9" s="31">
        <v>476862.36402999994</v>
      </c>
      <c r="O9" s="50">
        <f t="shared" ref="O9:O20" si="3">N9/M9*100</f>
        <v>38.536699145159616</v>
      </c>
    </row>
    <row r="10" spans="2:15" ht="18" customHeight="1" x14ac:dyDescent="0.3">
      <c r="B10" s="13">
        <v>3</v>
      </c>
      <c r="C10" s="1" t="s">
        <v>8</v>
      </c>
      <c r="D10" s="15">
        <v>927039.86774809996</v>
      </c>
      <c r="E10" s="31">
        <v>400565.93019269989</v>
      </c>
      <c r="F10" s="50">
        <f t="shared" si="0"/>
        <v>43.209137398343664</v>
      </c>
      <c r="G10" s="16">
        <v>316826.86370540003</v>
      </c>
      <c r="H10" s="31">
        <v>84078.16522000001</v>
      </c>
      <c r="I10" s="50">
        <f t="shared" si="1"/>
        <v>26.537574572015991</v>
      </c>
      <c r="J10" s="21">
        <v>269583.78415969998</v>
      </c>
      <c r="K10" s="31">
        <v>109890.7519415</v>
      </c>
      <c r="L10" s="50">
        <f t="shared" si="2"/>
        <v>40.76311647751087</v>
      </c>
      <c r="M10" s="16">
        <v>340629.21988300007</v>
      </c>
      <c r="N10" s="31">
        <v>206597.01303119987</v>
      </c>
      <c r="O10" s="50">
        <f t="shared" si="3"/>
        <v>60.651582709833932</v>
      </c>
    </row>
    <row r="11" spans="2:15" ht="18" customHeight="1" x14ac:dyDescent="0.3">
      <c r="B11" s="13">
        <v>4</v>
      </c>
      <c r="C11" s="1" t="s">
        <v>24</v>
      </c>
      <c r="D11" s="15">
        <v>1386478.88381</v>
      </c>
      <c r="E11" s="31">
        <v>668706.97993200005</v>
      </c>
      <c r="F11" s="50">
        <f t="shared" si="0"/>
        <v>48.230592455502418</v>
      </c>
      <c r="G11" s="16">
        <v>85831.415370000002</v>
      </c>
      <c r="H11" s="31">
        <v>43253.601887800003</v>
      </c>
      <c r="I11" s="50">
        <f t="shared" si="1"/>
        <v>50.393671945573089</v>
      </c>
      <c r="J11" s="21">
        <v>462635.89128999988</v>
      </c>
      <c r="K11" s="31">
        <v>215722.86066089998</v>
      </c>
      <c r="L11" s="50">
        <f t="shared" si="2"/>
        <v>46.629080173478307</v>
      </c>
      <c r="M11" s="16">
        <v>838011.57715000014</v>
      </c>
      <c r="N11" s="31">
        <v>409730.5173833</v>
      </c>
      <c r="O11" s="50">
        <f t="shared" si="3"/>
        <v>48.893181019856023</v>
      </c>
    </row>
    <row r="12" spans="2:15" ht="18" customHeight="1" x14ac:dyDescent="0.3">
      <c r="B12" s="13">
        <v>5</v>
      </c>
      <c r="C12" s="1" t="s">
        <v>25</v>
      </c>
      <c r="D12" s="15">
        <v>1433587</v>
      </c>
      <c r="E12" s="31">
        <v>686263.50567730004</v>
      </c>
      <c r="F12" s="50">
        <f t="shared" si="0"/>
        <v>47.870377289784301</v>
      </c>
      <c r="G12" s="15">
        <v>255251</v>
      </c>
      <c r="H12" s="34">
        <v>116009</v>
      </c>
      <c r="I12" s="50">
        <f t="shared" si="1"/>
        <v>45.448989426094315</v>
      </c>
      <c r="J12" s="21">
        <v>442665</v>
      </c>
      <c r="K12" s="31">
        <v>212348</v>
      </c>
      <c r="L12" s="50">
        <f t="shared" si="2"/>
        <v>47.970361334191772</v>
      </c>
      <c r="M12" s="16">
        <v>735671</v>
      </c>
      <c r="N12" s="31">
        <v>357906.50567730004</v>
      </c>
      <c r="O12" s="50">
        <f t="shared" si="3"/>
        <v>48.65034854946029</v>
      </c>
    </row>
    <row r="13" spans="2:15" ht="18" customHeight="1" x14ac:dyDescent="0.3">
      <c r="B13" s="13">
        <v>6</v>
      </c>
      <c r="C13" s="1" t="s">
        <v>26</v>
      </c>
      <c r="D13" s="15">
        <v>122236.64799000001</v>
      </c>
      <c r="E13" s="31">
        <v>95354.126390000005</v>
      </c>
      <c r="F13" s="50">
        <f t="shared" si="0"/>
        <v>78.007805316946161</v>
      </c>
      <c r="G13" s="15">
        <v>1686.81729</v>
      </c>
      <c r="H13" s="34">
        <v>653.28891999999996</v>
      </c>
      <c r="I13" s="50">
        <f t="shared" si="1"/>
        <v>38.729086064798395</v>
      </c>
      <c r="J13" s="21">
        <v>35617.023300000008</v>
      </c>
      <c r="K13" s="31">
        <v>24801.912600000003</v>
      </c>
      <c r="L13" s="50">
        <f t="shared" si="2"/>
        <v>69.634995578083576</v>
      </c>
      <c r="M13" s="15">
        <v>84932.807400000005</v>
      </c>
      <c r="N13" s="34">
        <v>69898.924869999988</v>
      </c>
      <c r="O13" s="50">
        <f t="shared" si="3"/>
        <v>82.299086783748521</v>
      </c>
    </row>
    <row r="14" spans="2:15" ht="18" customHeight="1" x14ac:dyDescent="0.3">
      <c r="B14" s="13">
        <v>7</v>
      </c>
      <c r="C14" s="1" t="s">
        <v>27</v>
      </c>
      <c r="D14" s="15">
        <v>2201361.0980743002</v>
      </c>
      <c r="E14" s="31">
        <v>1086263.6858210999</v>
      </c>
      <c r="F14" s="50">
        <f t="shared" si="0"/>
        <v>49.345093213981947</v>
      </c>
      <c r="G14" s="15">
        <v>478791.39779490017</v>
      </c>
      <c r="H14" s="34">
        <v>174096.49357039999</v>
      </c>
      <c r="I14" s="50">
        <f t="shared" si="1"/>
        <v>36.361658620478742</v>
      </c>
      <c r="J14" s="21">
        <v>695319.38721339998</v>
      </c>
      <c r="K14" s="31">
        <v>383685.08202209999</v>
      </c>
      <c r="L14" s="50">
        <f t="shared" si="2"/>
        <v>55.181128137355309</v>
      </c>
      <c r="M14" s="15">
        <v>1027250.3130659999</v>
      </c>
      <c r="N14" s="34">
        <v>528482.11022859998</v>
      </c>
      <c r="O14" s="50">
        <f t="shared" si="3"/>
        <v>51.446283686325387</v>
      </c>
    </row>
    <row r="15" spans="2:15" ht="18" customHeight="1" x14ac:dyDescent="0.3">
      <c r="B15" s="13">
        <v>8</v>
      </c>
      <c r="C15" s="1" t="s">
        <v>28</v>
      </c>
      <c r="D15" s="15">
        <v>943053.58222600003</v>
      </c>
      <c r="E15" s="31">
        <v>429213.38087690005</v>
      </c>
      <c r="F15" s="50">
        <f t="shared" si="0"/>
        <v>45.51314887790123</v>
      </c>
      <c r="G15" s="15">
        <v>131771.57763810002</v>
      </c>
      <c r="H15" s="34">
        <v>52165.211878400005</v>
      </c>
      <c r="I15" s="50">
        <f t="shared" si="1"/>
        <v>39.587605167532821</v>
      </c>
      <c r="J15" s="21">
        <v>351727.63246839994</v>
      </c>
      <c r="K15" s="31">
        <v>118193.5169854</v>
      </c>
      <c r="L15" s="50">
        <f t="shared" si="2"/>
        <v>33.603705274995363</v>
      </c>
      <c r="M15" s="15">
        <v>459554.37211950007</v>
      </c>
      <c r="N15" s="34">
        <v>258854.65201310004</v>
      </c>
      <c r="O15" s="50">
        <f t="shared" si="3"/>
        <v>56.327317879545461</v>
      </c>
    </row>
    <row r="16" spans="2:15" ht="18" customHeight="1" x14ac:dyDescent="0.3">
      <c r="B16" s="13">
        <v>9</v>
      </c>
      <c r="C16" s="1" t="s">
        <v>29</v>
      </c>
      <c r="D16" s="15">
        <v>1163273.0351714999</v>
      </c>
      <c r="E16" s="31">
        <v>707466.87493250007</v>
      </c>
      <c r="F16" s="50">
        <f t="shared" si="0"/>
        <v>60.816923760998129</v>
      </c>
      <c r="G16" s="15">
        <v>152466.90809520002</v>
      </c>
      <c r="H16" s="34">
        <v>42768.736203394008</v>
      </c>
      <c r="I16" s="50">
        <f t="shared" si="1"/>
        <v>28.051159912477068</v>
      </c>
      <c r="J16" s="21">
        <v>398419.39805520006</v>
      </c>
      <c r="K16" s="31">
        <v>139670.63386816607</v>
      </c>
      <c r="L16" s="50">
        <f t="shared" si="2"/>
        <v>35.056183145182871</v>
      </c>
      <c r="M16" s="15">
        <v>612386.72902109998</v>
      </c>
      <c r="N16" s="34">
        <v>525027.50486093992</v>
      </c>
      <c r="O16" s="50">
        <f t="shared" si="3"/>
        <v>85.734631398723522</v>
      </c>
    </row>
    <row r="17" spans="2:16" ht="18" customHeight="1" x14ac:dyDescent="0.3">
      <c r="B17" s="13">
        <v>10</v>
      </c>
      <c r="C17" s="1" t="s">
        <v>30</v>
      </c>
      <c r="D17" s="15">
        <v>719339</v>
      </c>
      <c r="E17" s="31">
        <v>273173</v>
      </c>
      <c r="F17" s="50">
        <f t="shared" si="0"/>
        <v>37.975558116548662</v>
      </c>
      <c r="G17" s="15">
        <v>98627</v>
      </c>
      <c r="H17" s="34">
        <v>15150</v>
      </c>
      <c r="I17" s="50">
        <f t="shared" si="1"/>
        <v>15.360905228791305</v>
      </c>
      <c r="J17" s="21">
        <v>160677</v>
      </c>
      <c r="K17" s="31">
        <v>38925</v>
      </c>
      <c r="L17" s="50">
        <f t="shared" si="2"/>
        <v>24.22562034391979</v>
      </c>
      <c r="M17" s="15">
        <v>460035</v>
      </c>
      <c r="N17" s="34">
        <v>219098</v>
      </c>
      <c r="O17" s="50">
        <f t="shared" si="3"/>
        <v>47.626376253980673</v>
      </c>
    </row>
    <row r="18" spans="2:16" ht="18" customHeight="1" x14ac:dyDescent="0.3">
      <c r="B18" s="13">
        <v>11</v>
      </c>
      <c r="C18" s="1" t="s">
        <v>31</v>
      </c>
      <c r="D18" s="15">
        <v>12789996</v>
      </c>
      <c r="E18" s="31">
        <v>7063090.5999999996</v>
      </c>
      <c r="F18" s="50">
        <f t="shared" si="0"/>
        <v>55.223555972965123</v>
      </c>
      <c r="G18" s="15">
        <v>2260352</v>
      </c>
      <c r="H18" s="34">
        <v>1366628</v>
      </c>
      <c r="I18" s="50">
        <f t="shared" si="1"/>
        <v>60.460848575797044</v>
      </c>
      <c r="J18" s="21">
        <v>4471752</v>
      </c>
      <c r="K18" s="31">
        <v>1421877.6</v>
      </c>
      <c r="L18" s="50">
        <f t="shared" si="2"/>
        <v>31.796879612286194</v>
      </c>
      <c r="M18" s="15">
        <v>6057892</v>
      </c>
      <c r="N18" s="34">
        <v>4274585</v>
      </c>
      <c r="O18" s="50">
        <f t="shared" si="3"/>
        <v>70.562251687550713</v>
      </c>
    </row>
    <row r="19" spans="2:16" ht="18" customHeight="1" thickBot="1" x14ac:dyDescent="0.35">
      <c r="B19" s="13">
        <v>12</v>
      </c>
      <c r="C19" s="1" t="s">
        <v>32</v>
      </c>
      <c r="D19" s="15">
        <v>1839103.4126837999</v>
      </c>
      <c r="E19" s="31">
        <v>1430690.7856068998</v>
      </c>
      <c r="F19" s="51">
        <f t="shared" si="0"/>
        <v>77.792840562407278</v>
      </c>
      <c r="G19" s="15">
        <v>276433.28374769998</v>
      </c>
      <c r="H19" s="34">
        <v>99445.509291699986</v>
      </c>
      <c r="I19" s="51">
        <f t="shared" si="1"/>
        <v>35.974506377626966</v>
      </c>
      <c r="J19" s="21">
        <v>539883.2922746999</v>
      </c>
      <c r="K19" s="31">
        <v>700329.48570519988</v>
      </c>
      <c r="L19" s="51">
        <f t="shared" si="2"/>
        <v>129.71868100501669</v>
      </c>
      <c r="M19" s="15">
        <v>1022786.8366614002</v>
      </c>
      <c r="N19" s="34">
        <v>630915.79060999979</v>
      </c>
      <c r="O19" s="50">
        <f t="shared" si="3"/>
        <v>61.68595136298849</v>
      </c>
    </row>
    <row r="20" spans="2:16" ht="18" customHeight="1" thickBot="1" x14ac:dyDescent="0.35">
      <c r="B20" s="17"/>
      <c r="C20" s="18" t="s">
        <v>1</v>
      </c>
      <c r="D20" s="19">
        <f>SUM(D8:D19)</f>
        <v>38542928.220220998</v>
      </c>
      <c r="E20" s="19">
        <f>SUM(E8:E19)</f>
        <v>18804934.546821296</v>
      </c>
      <c r="F20" s="52">
        <f t="shared" si="0"/>
        <v>48.789584536432692</v>
      </c>
      <c r="G20" s="19">
        <f>SUM(G8:G19)</f>
        <v>8828997.0128789991</v>
      </c>
      <c r="H20" s="19">
        <f>SUM(H8:H19)</f>
        <v>3538383.9694396942</v>
      </c>
      <c r="I20" s="52">
        <f t="shared" si="1"/>
        <v>40.076850907053171</v>
      </c>
      <c r="J20" s="19">
        <f>SUM(J8:J19)</f>
        <v>12395081.070301199</v>
      </c>
      <c r="K20" s="19">
        <f>SUM(K8:K19)</f>
        <v>4914650.1187080657</v>
      </c>
      <c r="L20" s="52">
        <f t="shared" si="2"/>
        <v>39.65000382678933</v>
      </c>
      <c r="M20" s="19">
        <f>SUM(M8:M19)</f>
        <v>17318850.137040801</v>
      </c>
      <c r="N20" s="19">
        <f>SUM(N8:N19)</f>
        <v>10351900.458673541</v>
      </c>
      <c r="O20" s="50">
        <f t="shared" si="3"/>
        <v>59.772446650677736</v>
      </c>
    </row>
    <row r="21" spans="2:16" ht="18" customHeight="1" thickBot="1" x14ac:dyDescent="0.35">
      <c r="B21" s="20" t="s">
        <v>9</v>
      </c>
      <c r="C21" s="12" t="s">
        <v>10</v>
      </c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5"/>
    </row>
    <row r="22" spans="2:16" ht="18" customHeight="1" x14ac:dyDescent="0.3">
      <c r="B22" s="13">
        <v>13</v>
      </c>
      <c r="C22" s="1" t="s">
        <v>33</v>
      </c>
      <c r="D22" s="75">
        <v>517036.65293749305</v>
      </c>
      <c r="E22" s="76">
        <v>239293.42636338095</v>
      </c>
      <c r="F22" s="70">
        <f>E22/D22*100</f>
        <v>46.281714266069692</v>
      </c>
      <c r="G22" s="73">
        <v>32441.625759300001</v>
      </c>
      <c r="H22" s="74">
        <v>28339.11803880001</v>
      </c>
      <c r="I22" s="70">
        <f>H22/G22*100</f>
        <v>87.35418578915106</v>
      </c>
      <c r="J22" s="73">
        <v>179584.37552760699</v>
      </c>
      <c r="K22" s="64">
        <v>81546.707660800006</v>
      </c>
      <c r="L22" s="70">
        <f>K22/J22*100</f>
        <v>45.408576008475791</v>
      </c>
      <c r="M22" s="73">
        <v>305003.65165058605</v>
      </c>
      <c r="N22" s="74">
        <v>129407.60066378109</v>
      </c>
      <c r="O22" s="70">
        <f>N22/M22*100</f>
        <v>42.428213552023699</v>
      </c>
    </row>
    <row r="23" spans="2:16" ht="18" customHeight="1" x14ac:dyDescent="0.3">
      <c r="B23" s="13">
        <v>14</v>
      </c>
      <c r="C23" s="1" t="s">
        <v>34</v>
      </c>
      <c r="D23" s="14">
        <v>90322.36315431798</v>
      </c>
      <c r="E23" s="77">
        <v>101375.67522200001</v>
      </c>
      <c r="F23" s="50">
        <f t="shared" ref="F23:F33" si="4">E23/D23*100</f>
        <v>112.23762497090246</v>
      </c>
      <c r="G23" s="65">
        <v>0</v>
      </c>
      <c r="H23" s="36">
        <v>0</v>
      </c>
      <c r="I23" s="70" t="e">
        <f t="shared" ref="I23:I32" si="5">H23/G23*100</f>
        <v>#DIV/0!</v>
      </c>
      <c r="J23" s="65">
        <v>7989</v>
      </c>
      <c r="K23" s="33">
        <v>11165.1069484</v>
      </c>
      <c r="L23" s="70">
        <f t="shared" ref="L23:L26" si="6">K23/J23*100</f>
        <v>139.75600135686571</v>
      </c>
      <c r="M23" s="65">
        <v>82333</v>
      </c>
      <c r="N23" s="36">
        <v>90210.568273600002</v>
      </c>
      <c r="O23" s="50">
        <f t="shared" ref="O23:O33" si="7">N23/M23*100</f>
        <v>109.56793542516368</v>
      </c>
    </row>
    <row r="24" spans="2:16" ht="18" customHeight="1" x14ac:dyDescent="0.3">
      <c r="B24" s="13">
        <v>15</v>
      </c>
      <c r="C24" s="1" t="s">
        <v>46</v>
      </c>
      <c r="D24" s="14">
        <v>6755616.4866996994</v>
      </c>
      <c r="E24" s="77">
        <v>6549170.2970312471</v>
      </c>
      <c r="F24" s="50">
        <f t="shared" si="4"/>
        <v>96.944080676058235</v>
      </c>
      <c r="G24" s="65">
        <v>1178145.647297</v>
      </c>
      <c r="H24" s="36">
        <v>821066.15749329526</v>
      </c>
      <c r="I24" s="70">
        <f t="shared" si="5"/>
        <v>69.691396762111182</v>
      </c>
      <c r="J24" s="65">
        <v>2112352.0091504999</v>
      </c>
      <c r="K24" s="33">
        <v>2179294.0847632699</v>
      </c>
      <c r="L24" s="70">
        <f t="shared" si="6"/>
        <v>103.16907765953702</v>
      </c>
      <c r="M24" s="65">
        <v>3465118.830252199</v>
      </c>
      <c r="N24" s="36">
        <v>3548810.0547746834</v>
      </c>
      <c r="O24" s="50">
        <f t="shared" si="7"/>
        <v>102.41524832544901</v>
      </c>
    </row>
    <row r="25" spans="2:16" ht="18" customHeight="1" x14ac:dyDescent="0.3">
      <c r="B25" s="13">
        <v>16</v>
      </c>
      <c r="C25" s="1" t="s">
        <v>47</v>
      </c>
      <c r="D25" s="14">
        <v>2346179.1730284998</v>
      </c>
      <c r="E25" s="77">
        <v>2373893.6552440743</v>
      </c>
      <c r="F25" s="50">
        <f t="shared" si="4"/>
        <v>101.18126026069014</v>
      </c>
      <c r="G25" s="65">
        <v>107332.75135770002</v>
      </c>
      <c r="H25" s="36">
        <v>96113.419219599993</v>
      </c>
      <c r="I25" s="70">
        <f t="shared" si="5"/>
        <v>89.547149405766945</v>
      </c>
      <c r="J25" s="65">
        <v>552658.0518894</v>
      </c>
      <c r="K25" s="33">
        <v>577558.9953652001</v>
      </c>
      <c r="L25" s="70">
        <f t="shared" si="6"/>
        <v>104.50566917294881</v>
      </c>
      <c r="M25" s="65">
        <v>1686188.3697813998</v>
      </c>
      <c r="N25" s="36">
        <v>1700221.2406592001</v>
      </c>
      <c r="O25" s="50">
        <f t="shared" si="7"/>
        <v>100.83222439018597</v>
      </c>
    </row>
    <row r="26" spans="2:16" ht="18" customHeight="1" x14ac:dyDescent="0.3">
      <c r="B26" s="13">
        <v>17</v>
      </c>
      <c r="C26" s="1" t="s">
        <v>35</v>
      </c>
      <c r="D26" s="14">
        <v>457150.18600489991</v>
      </c>
      <c r="E26" s="77">
        <v>516074.89956999995</v>
      </c>
      <c r="F26" s="50">
        <f t="shared" si="4"/>
        <v>112.88957444818112</v>
      </c>
      <c r="G26" s="65">
        <v>70939.014555800008</v>
      </c>
      <c r="H26" s="36">
        <v>50255.115285299995</v>
      </c>
      <c r="I26" s="70">
        <f t="shared" si="5"/>
        <v>70.842702848331456</v>
      </c>
      <c r="J26" s="65">
        <v>134719.76450229998</v>
      </c>
      <c r="K26" s="33">
        <v>111882.37243830002</v>
      </c>
      <c r="L26" s="70">
        <f t="shared" si="6"/>
        <v>83.048224476661645</v>
      </c>
      <c r="M26" s="65">
        <v>251491.40694679995</v>
      </c>
      <c r="N26" s="36">
        <v>353937.41184639995</v>
      </c>
      <c r="O26" s="50">
        <f t="shared" si="7"/>
        <v>140.73538978660659</v>
      </c>
    </row>
    <row r="27" spans="2:16" ht="18" customHeight="1" x14ac:dyDescent="0.3">
      <c r="B27" s="13">
        <v>18</v>
      </c>
      <c r="C27" s="1" t="s">
        <v>36</v>
      </c>
      <c r="D27" s="14">
        <v>727117.875</v>
      </c>
      <c r="E27" s="77">
        <v>465343.09301124146</v>
      </c>
      <c r="F27" s="50">
        <f t="shared" si="4"/>
        <v>63.998301927488924</v>
      </c>
      <c r="G27" s="65">
        <v>34465.625699999997</v>
      </c>
      <c r="H27" s="36">
        <v>11916.798380700078</v>
      </c>
      <c r="I27" s="70">
        <f t="shared" si="5"/>
        <v>34.575894499719119</v>
      </c>
      <c r="J27" s="65">
        <v>237579.2089</v>
      </c>
      <c r="K27" s="33">
        <v>75995.373950119683</v>
      </c>
      <c r="L27" s="80">
        <f t="shared" ref="L27:L33" si="8">K27/J27*100</f>
        <v>31.987384040034861</v>
      </c>
      <c r="M27" s="65">
        <v>455073.0404</v>
      </c>
      <c r="N27" s="36">
        <v>377430.9206804217</v>
      </c>
      <c r="O27" s="50">
        <f t="shared" si="7"/>
        <v>82.938536712407213</v>
      </c>
    </row>
    <row r="28" spans="2:16" ht="18" customHeight="1" x14ac:dyDescent="0.3">
      <c r="B28" s="13">
        <v>19</v>
      </c>
      <c r="C28" s="1" t="s">
        <v>37</v>
      </c>
      <c r="D28" s="14">
        <v>122957.73</v>
      </c>
      <c r="E28" s="77">
        <v>119836.94</v>
      </c>
      <c r="F28" s="50">
        <f t="shared" si="4"/>
        <v>97.461900118032446</v>
      </c>
      <c r="G28" s="65">
        <v>0</v>
      </c>
      <c r="H28" s="36">
        <v>0</v>
      </c>
      <c r="I28" s="70" t="e">
        <f t="shared" si="5"/>
        <v>#DIV/0!</v>
      </c>
      <c r="J28" s="65">
        <v>83912.17</v>
      </c>
      <c r="K28" s="33">
        <v>46643.149999999994</v>
      </c>
      <c r="L28" s="50">
        <f t="shared" si="8"/>
        <v>55.585679645753402</v>
      </c>
      <c r="M28" s="65">
        <v>39045.56</v>
      </c>
      <c r="N28" s="36">
        <v>73193.790000000008</v>
      </c>
      <c r="O28" s="50">
        <f t="shared" si="7"/>
        <v>187.45739592414608</v>
      </c>
    </row>
    <row r="29" spans="2:16" ht="18" customHeight="1" x14ac:dyDescent="0.3">
      <c r="B29" s="13">
        <v>20</v>
      </c>
      <c r="C29" s="1" t="s">
        <v>38</v>
      </c>
      <c r="D29" s="14">
        <v>887233.80951560312</v>
      </c>
      <c r="E29" s="77">
        <v>570017.08913985791</v>
      </c>
      <c r="F29" s="50">
        <f t="shared" si="4"/>
        <v>64.246547305390251</v>
      </c>
      <c r="G29" s="65">
        <v>70797.324739759002</v>
      </c>
      <c r="H29" s="36">
        <v>168288.28837939701</v>
      </c>
      <c r="I29" s="70">
        <f t="shared" si="5"/>
        <v>237.70430450303181</v>
      </c>
      <c r="J29" s="65">
        <v>189105.15863255499</v>
      </c>
      <c r="K29" s="33">
        <v>70596.883751590998</v>
      </c>
      <c r="L29" s="50">
        <f t="shared" si="8"/>
        <v>37.332077169172237</v>
      </c>
      <c r="M29" s="65">
        <v>627331.3261432891</v>
      </c>
      <c r="N29" s="36">
        <v>331131.91700886993</v>
      </c>
      <c r="O29" s="50">
        <f t="shared" si="7"/>
        <v>52.78421516817987</v>
      </c>
    </row>
    <row r="30" spans="2:16" ht="18" customHeight="1" x14ac:dyDescent="0.3">
      <c r="B30" s="13">
        <v>21</v>
      </c>
      <c r="C30" s="1" t="s">
        <v>39</v>
      </c>
      <c r="D30" s="14">
        <v>2441000.9674071735</v>
      </c>
      <c r="E30" s="77">
        <v>1832614.3011646001</v>
      </c>
      <c r="F30" s="50">
        <f t="shared" si="4"/>
        <v>75.076344730465209</v>
      </c>
      <c r="G30" s="65">
        <v>498352.94030913012</v>
      </c>
      <c r="H30" s="36">
        <v>266606.96428269998</v>
      </c>
      <c r="I30" s="70">
        <f t="shared" si="5"/>
        <v>53.497620404792379</v>
      </c>
      <c r="J30" s="65">
        <v>845480.14846853248</v>
      </c>
      <c r="K30" s="36">
        <v>605485.42273340002</v>
      </c>
      <c r="L30" s="50">
        <f t="shared" si="8"/>
        <v>71.614386668942032</v>
      </c>
      <c r="M30" s="65">
        <v>1097167.878629511</v>
      </c>
      <c r="N30" s="36">
        <v>960521.91414850007</v>
      </c>
      <c r="O30" s="50">
        <f t="shared" si="7"/>
        <v>87.545573731916264</v>
      </c>
      <c r="P30" s="10"/>
    </row>
    <row r="31" spans="2:16" ht="18" customHeight="1" x14ac:dyDescent="0.3">
      <c r="B31" s="13">
        <v>22</v>
      </c>
      <c r="C31" s="1" t="s">
        <v>40</v>
      </c>
      <c r="D31" s="14">
        <v>190375</v>
      </c>
      <c r="E31" s="77">
        <v>41572</v>
      </c>
      <c r="F31" s="50">
        <f t="shared" si="4"/>
        <v>21.836900853578463</v>
      </c>
      <c r="G31" s="65">
        <v>0</v>
      </c>
      <c r="H31" s="33">
        <v>0</v>
      </c>
      <c r="I31" s="70" t="e">
        <f t="shared" si="5"/>
        <v>#DIV/0!</v>
      </c>
      <c r="J31" s="65">
        <v>0</v>
      </c>
      <c r="K31" s="33">
        <v>0</v>
      </c>
      <c r="L31" s="50" t="e">
        <f t="shared" si="8"/>
        <v>#DIV/0!</v>
      </c>
      <c r="M31" s="65">
        <v>190375</v>
      </c>
      <c r="N31" s="33">
        <v>41572</v>
      </c>
      <c r="O31" s="50">
        <f t="shared" si="7"/>
        <v>21.836900853578463</v>
      </c>
      <c r="P31" s="10"/>
    </row>
    <row r="32" spans="2:16" ht="18" customHeight="1" thickBot="1" x14ac:dyDescent="0.35">
      <c r="B32" s="24">
        <v>23</v>
      </c>
      <c r="C32" s="60" t="s">
        <v>57</v>
      </c>
      <c r="D32" s="78">
        <v>99479.741816310998</v>
      </c>
      <c r="E32" s="79">
        <v>204440.92093659975</v>
      </c>
      <c r="F32" s="62">
        <f t="shared" si="4"/>
        <v>205.5101040713387</v>
      </c>
      <c r="G32" s="66">
        <v>0</v>
      </c>
      <c r="H32" s="63">
        <v>0</v>
      </c>
      <c r="I32" s="70" t="e">
        <f t="shared" si="5"/>
        <v>#DIV/0!</v>
      </c>
      <c r="J32" s="66">
        <v>36765.918942061995</v>
      </c>
      <c r="K32" s="63">
        <v>165636.68036339973</v>
      </c>
      <c r="L32" s="62">
        <f t="shared" si="8"/>
        <v>450.51690568218959</v>
      </c>
      <c r="M32" s="63">
        <v>62713.822874249003</v>
      </c>
      <c r="N32" s="63">
        <v>38804.240573200019</v>
      </c>
      <c r="O32" s="62">
        <f t="shared" si="7"/>
        <v>61.875099929737296</v>
      </c>
      <c r="P32" s="10"/>
    </row>
    <row r="33" spans="2:16" ht="18" customHeight="1" thickBot="1" x14ac:dyDescent="0.35">
      <c r="B33" s="17"/>
      <c r="C33" s="18" t="s">
        <v>1</v>
      </c>
      <c r="D33" s="19">
        <f>SUM(D22:D32)</f>
        <v>14634469.985563999</v>
      </c>
      <c r="E33" s="19">
        <f>SUM(E22:E32)</f>
        <v>13013632.297683001</v>
      </c>
      <c r="F33" s="52">
        <f t="shared" si="4"/>
        <v>88.924520741237274</v>
      </c>
      <c r="G33" s="30">
        <v>1992474.9297186893</v>
      </c>
      <c r="H33" s="35">
        <v>1442585.861079792</v>
      </c>
      <c r="I33" s="52">
        <f t="shared" ref="I33" si="9">H33/G33*100</f>
        <v>72.401707020899167</v>
      </c>
      <c r="J33" s="30">
        <f>SUM(J22:J32)</f>
        <v>4380145.8060129564</v>
      </c>
      <c r="K33" s="30">
        <f>SUM(K22:K32)</f>
        <v>3925804.7779744808</v>
      </c>
      <c r="L33" s="52">
        <f t="shared" si="8"/>
        <v>89.627262466588036</v>
      </c>
      <c r="M33" s="35">
        <f>SUM(M22:M32)</f>
        <v>8261841.8866780335</v>
      </c>
      <c r="N33" s="35">
        <f>SUM(N22:N32)</f>
        <v>7645241.6586286565</v>
      </c>
      <c r="O33" s="52">
        <f t="shared" si="7"/>
        <v>92.536770413827142</v>
      </c>
      <c r="P33" s="10"/>
    </row>
    <row r="34" spans="2:16" ht="18" customHeight="1" thickBot="1" x14ac:dyDescent="0.35">
      <c r="B34" s="24" t="s">
        <v>50</v>
      </c>
      <c r="C34" s="25" t="s">
        <v>49</v>
      </c>
      <c r="D34" s="109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  <c r="P34" s="10"/>
    </row>
    <row r="35" spans="2:16" ht="18" customHeight="1" x14ac:dyDescent="0.3">
      <c r="B35" s="13">
        <v>24</v>
      </c>
      <c r="C35" s="1" t="s">
        <v>43</v>
      </c>
      <c r="D35" s="72">
        <v>529239.95805590018</v>
      </c>
      <c r="E35" s="64">
        <v>306241.44697151333</v>
      </c>
      <c r="F35" s="70">
        <f>E35/D35*100</f>
        <v>57.86438501288805</v>
      </c>
      <c r="G35" s="72">
        <v>244.56049279999985</v>
      </c>
      <c r="H35" s="74">
        <v>28.589950000000002</v>
      </c>
      <c r="I35" s="70">
        <v>0</v>
      </c>
      <c r="J35" s="72">
        <v>65806.763009399903</v>
      </c>
      <c r="K35" s="64">
        <v>88801.32455876912</v>
      </c>
      <c r="L35" s="70">
        <f>K35/J35*100</f>
        <v>134.94255073157854</v>
      </c>
      <c r="M35" s="72">
        <v>463188.63455370034</v>
      </c>
      <c r="N35" s="74">
        <v>217411.53246274422</v>
      </c>
      <c r="O35" s="70">
        <f>N35/M35*100</f>
        <v>46.938011048614868</v>
      </c>
    </row>
    <row r="36" spans="2:16" ht="18" customHeight="1" x14ac:dyDescent="0.3">
      <c r="B36" s="13">
        <v>25</v>
      </c>
      <c r="C36" s="1" t="s">
        <v>21</v>
      </c>
      <c r="D36" s="14">
        <v>628315.89399909996</v>
      </c>
      <c r="E36" s="33">
        <v>507614.6346838997</v>
      </c>
      <c r="F36" s="50">
        <f t="shared" ref="F36:F39" si="10">E36/D36*100</f>
        <v>80.789717327225034</v>
      </c>
      <c r="G36" s="14">
        <v>250212.35078119999</v>
      </c>
      <c r="H36" s="36">
        <v>133393.87839989964</v>
      </c>
      <c r="I36" s="50">
        <f t="shared" ref="I36:I39" si="11">H36/G36*100</f>
        <v>53.312267753140162</v>
      </c>
      <c r="J36" s="14">
        <v>263547.0595346</v>
      </c>
      <c r="K36" s="33">
        <v>195228.80677340017</v>
      </c>
      <c r="L36" s="50">
        <f t="shared" ref="L36:L39" si="12">K36/J36*100</f>
        <v>74.077398973130784</v>
      </c>
      <c r="M36" s="14">
        <v>114556.4836833</v>
      </c>
      <c r="N36" s="36">
        <v>178991.94951060007</v>
      </c>
      <c r="O36" s="50">
        <f t="shared" ref="O36:O39" si="13">N36/M36*100</f>
        <v>156.24776857278263</v>
      </c>
    </row>
    <row r="37" spans="2:16" ht="18" customHeight="1" x14ac:dyDescent="0.3">
      <c r="B37" s="13">
        <v>26</v>
      </c>
      <c r="C37" s="1" t="s">
        <v>44</v>
      </c>
      <c r="D37" s="14">
        <v>244806</v>
      </c>
      <c r="E37" s="33">
        <v>61640</v>
      </c>
      <c r="F37" s="50">
        <f t="shared" si="10"/>
        <v>25.179121426762418</v>
      </c>
      <c r="G37" s="14">
        <v>0</v>
      </c>
      <c r="H37" s="36">
        <v>0</v>
      </c>
      <c r="I37" s="50">
        <v>0</v>
      </c>
      <c r="J37" s="14">
        <v>95872</v>
      </c>
      <c r="K37" s="33">
        <v>25552</v>
      </c>
      <c r="L37" s="50">
        <f t="shared" si="12"/>
        <v>26.652202937249665</v>
      </c>
      <c r="M37" s="14">
        <v>148934</v>
      </c>
      <c r="N37" s="36">
        <v>36088</v>
      </c>
      <c r="O37" s="50">
        <f t="shared" si="13"/>
        <v>24.230867364067304</v>
      </c>
    </row>
    <row r="38" spans="2:16" ht="18" customHeight="1" thickBot="1" x14ac:dyDescent="0.35">
      <c r="B38" s="13">
        <v>27</v>
      </c>
      <c r="C38" s="1" t="s">
        <v>45</v>
      </c>
      <c r="D38" s="14">
        <v>119560.84463000001</v>
      </c>
      <c r="E38" s="33">
        <v>49103.419491700028</v>
      </c>
      <c r="F38" s="51">
        <f t="shared" si="10"/>
        <v>41.0698164969128</v>
      </c>
      <c r="G38" s="14">
        <v>0</v>
      </c>
      <c r="H38" s="36">
        <v>0</v>
      </c>
      <c r="I38" s="51">
        <v>0</v>
      </c>
      <c r="J38" s="14">
        <v>7175</v>
      </c>
      <c r="K38" s="33">
        <v>4366.7792121000002</v>
      </c>
      <c r="L38" s="51">
        <f t="shared" si="12"/>
        <v>60.861034314982575</v>
      </c>
      <c r="M38" s="14">
        <v>112386</v>
      </c>
      <c r="N38" s="36">
        <v>44736.640279600018</v>
      </c>
      <c r="O38" s="50">
        <f t="shared" si="13"/>
        <v>39.806239460075119</v>
      </c>
    </row>
    <row r="39" spans="2:16" ht="18" customHeight="1" thickBot="1" x14ac:dyDescent="0.35">
      <c r="B39" s="17"/>
      <c r="C39" s="18" t="s">
        <v>1</v>
      </c>
      <c r="D39" s="19">
        <f>SUM(D35:D38)</f>
        <v>1521922.6966850001</v>
      </c>
      <c r="E39" s="19">
        <f>SUM(E35:E38)</f>
        <v>924599.50114711304</v>
      </c>
      <c r="F39" s="52">
        <f t="shared" si="10"/>
        <v>60.752067313342785</v>
      </c>
      <c r="G39" s="49">
        <f>SUM(G35:G38)</f>
        <v>250456.91127399998</v>
      </c>
      <c r="H39" s="49">
        <f>SUM(H35:H38)</f>
        <v>133422.46834989963</v>
      </c>
      <c r="I39" s="52">
        <f t="shared" si="11"/>
        <v>53.271625714466865</v>
      </c>
      <c r="J39" s="49">
        <f>SUM(J35:J38)</f>
        <v>432400.82254399988</v>
      </c>
      <c r="K39" s="49">
        <f>SUM(K35:K38)</f>
        <v>313948.91054426931</v>
      </c>
      <c r="L39" s="52">
        <f t="shared" si="12"/>
        <v>72.605992906575196</v>
      </c>
      <c r="M39" s="19">
        <f>SUM(M35:M38)</f>
        <v>839065.11823700031</v>
      </c>
      <c r="N39" s="19">
        <f>SUM(N35:N38)</f>
        <v>477228.12225294427</v>
      </c>
      <c r="O39" s="50">
        <f t="shared" si="13"/>
        <v>56.876172287518166</v>
      </c>
      <c r="P39" s="10"/>
    </row>
    <row r="40" spans="2:16" ht="18" customHeight="1" thickBot="1" x14ac:dyDescent="0.35">
      <c r="B40" s="20" t="s">
        <v>51</v>
      </c>
      <c r="C40" s="12" t="s">
        <v>11</v>
      </c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5"/>
      <c r="P40" s="22"/>
    </row>
    <row r="41" spans="2:16" ht="18" customHeight="1" thickBot="1" x14ac:dyDescent="0.35">
      <c r="B41" s="13">
        <v>28</v>
      </c>
      <c r="C41" s="81" t="s">
        <v>41</v>
      </c>
      <c r="D41" s="61">
        <v>1339129</v>
      </c>
      <c r="E41" s="69">
        <v>971393.26</v>
      </c>
      <c r="F41" s="62">
        <f>E41/D41*100</f>
        <v>72.539184798477223</v>
      </c>
      <c r="G41" s="61">
        <v>960960</v>
      </c>
      <c r="H41" s="63">
        <v>739026</v>
      </c>
      <c r="I41" s="62">
        <f>H41/G41*100</f>
        <v>76.904970029970031</v>
      </c>
      <c r="J41" s="61">
        <v>231535</v>
      </c>
      <c r="K41" s="69">
        <v>165141</v>
      </c>
      <c r="L41" s="62">
        <f>K41/J41*100</f>
        <v>71.324421793681296</v>
      </c>
      <c r="M41" s="61">
        <v>146634</v>
      </c>
      <c r="N41" s="63">
        <v>67226</v>
      </c>
      <c r="O41" s="62">
        <f>N41/M41*100</f>
        <v>45.846120272242452</v>
      </c>
    </row>
    <row r="42" spans="2:16" ht="18" customHeight="1" thickBot="1" x14ac:dyDescent="0.35">
      <c r="B42" s="17"/>
      <c r="C42" s="82" t="s">
        <v>1</v>
      </c>
      <c r="D42" s="19">
        <f>D41</f>
        <v>1339129</v>
      </c>
      <c r="E42" s="19">
        <f>E41</f>
        <v>971393.26</v>
      </c>
      <c r="F42" s="52">
        <f>E42/D42*100</f>
        <v>72.539184798477223</v>
      </c>
      <c r="G42" s="19">
        <f>G41</f>
        <v>960960</v>
      </c>
      <c r="H42" s="19">
        <f>H41</f>
        <v>739026</v>
      </c>
      <c r="I42" s="52">
        <f>H42/G42*100</f>
        <v>76.904970029970031</v>
      </c>
      <c r="J42" s="19">
        <f>J41</f>
        <v>231535</v>
      </c>
      <c r="K42" s="19">
        <f>K41</f>
        <v>165141</v>
      </c>
      <c r="L42" s="52">
        <f>K42/J42*100</f>
        <v>71.324421793681296</v>
      </c>
      <c r="M42" s="19">
        <f>M41</f>
        <v>146634</v>
      </c>
      <c r="N42" s="19">
        <f>N41</f>
        <v>67226</v>
      </c>
      <c r="O42" s="52">
        <f>N42/M42*100</f>
        <v>45.846120272242452</v>
      </c>
    </row>
    <row r="43" spans="2:16" ht="18" customHeight="1" thickBot="1" x14ac:dyDescent="0.35">
      <c r="B43" s="20" t="s">
        <v>52</v>
      </c>
      <c r="C43" s="12" t="s">
        <v>12</v>
      </c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5"/>
    </row>
    <row r="44" spans="2:16" s="43" customFormat="1" ht="18" customHeight="1" thickBot="1" x14ac:dyDescent="0.35">
      <c r="B44" s="13">
        <v>29</v>
      </c>
      <c r="C44" s="81" t="s">
        <v>42</v>
      </c>
      <c r="D44" s="61">
        <v>1856976.2209386001</v>
      </c>
      <c r="E44" s="69">
        <v>1164145.3315489998</v>
      </c>
      <c r="F44" s="62">
        <f>E44/D44*100</f>
        <v>62.690373652743268</v>
      </c>
      <c r="G44" s="61">
        <v>1123182.3884633</v>
      </c>
      <c r="H44" s="63">
        <v>726250.04191609996</v>
      </c>
      <c r="I44" s="62">
        <f>H44/G44*100</f>
        <v>64.660027558812644</v>
      </c>
      <c r="J44" s="61">
        <v>444193</v>
      </c>
      <c r="K44" s="69">
        <v>332836</v>
      </c>
      <c r="L44" s="62">
        <f>K44/J44*100</f>
        <v>74.930491925807033</v>
      </c>
      <c r="M44" s="61">
        <v>289601</v>
      </c>
      <c r="N44" s="63">
        <v>105059</v>
      </c>
      <c r="O44" s="62">
        <f>N44/M44*100</f>
        <v>36.27715373911002</v>
      </c>
    </row>
    <row r="45" spans="2:16" ht="18" customHeight="1" thickBot="1" x14ac:dyDescent="0.35">
      <c r="B45" s="17"/>
      <c r="C45" s="82" t="s">
        <v>1</v>
      </c>
      <c r="D45" s="19">
        <f>D44</f>
        <v>1856976.2209386001</v>
      </c>
      <c r="E45" s="19">
        <f>E44</f>
        <v>1164145.3315489998</v>
      </c>
      <c r="F45" s="52">
        <f>E45/D45*100</f>
        <v>62.690373652743268</v>
      </c>
      <c r="G45" s="19">
        <f>G44</f>
        <v>1123182.3884633</v>
      </c>
      <c r="H45" s="19">
        <f>H44</f>
        <v>726250.04191609996</v>
      </c>
      <c r="I45" s="52">
        <f>H45/G45*100</f>
        <v>64.660027558812644</v>
      </c>
      <c r="J45" s="19">
        <f>J44</f>
        <v>444193</v>
      </c>
      <c r="K45" s="19">
        <f>K44</f>
        <v>332836</v>
      </c>
      <c r="L45" s="52">
        <f>K45/J45*100</f>
        <v>74.930491925807033</v>
      </c>
      <c r="M45" s="19">
        <f>M44</f>
        <v>289601</v>
      </c>
      <c r="N45" s="19">
        <f>N44</f>
        <v>105059</v>
      </c>
      <c r="O45" s="52">
        <f>N45/M45*100</f>
        <v>36.27715373911002</v>
      </c>
    </row>
    <row r="46" spans="2:16" ht="18" customHeight="1" thickBot="1" x14ac:dyDescent="0.35">
      <c r="B46" s="24"/>
      <c r="C46" s="25" t="s">
        <v>13</v>
      </c>
      <c r="D46" s="111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5"/>
    </row>
    <row r="47" spans="2:16" ht="18" customHeight="1" thickBot="1" x14ac:dyDescent="0.35">
      <c r="B47" s="17"/>
      <c r="C47" s="18" t="s">
        <v>53</v>
      </c>
      <c r="D47" s="45">
        <f>SUM(D20+D33+D39)</f>
        <v>54699320.90247</v>
      </c>
      <c r="E47" s="44">
        <f>SUM(E20+E33+E39)</f>
        <v>32743166.345651411</v>
      </c>
      <c r="F47" s="52">
        <f>E47/D47*100</f>
        <v>59.860279443017475</v>
      </c>
      <c r="G47" s="45">
        <f>SUM(G20+G33+G39)</f>
        <v>11071928.853871688</v>
      </c>
      <c r="H47" s="44">
        <f>SUM(H20+H33+H39)</f>
        <v>5114392.2988693863</v>
      </c>
      <c r="I47" s="52">
        <f>H47/G47*100</f>
        <v>46.192423798685809</v>
      </c>
      <c r="J47" s="67">
        <f>J39+J33+J20</f>
        <v>17207627.698858157</v>
      </c>
      <c r="K47" s="45">
        <f>SUM(K20+K33+K39)</f>
        <v>9154403.8072268143</v>
      </c>
      <c r="L47" s="53">
        <f>K47/J47*100</f>
        <v>53.199685438535326</v>
      </c>
      <c r="M47" s="23">
        <f>SUM(M20+M33+M39)</f>
        <v>26419757.141955834</v>
      </c>
      <c r="N47" s="67">
        <f>SUM(N20+N33+N39)</f>
        <v>18474370.239555143</v>
      </c>
      <c r="O47" s="52">
        <f>N47/M47*100</f>
        <v>69.92634391107616</v>
      </c>
    </row>
    <row r="48" spans="2:16" ht="18" customHeight="1" thickBot="1" x14ac:dyDescent="0.35">
      <c r="B48" s="24"/>
      <c r="C48" s="25" t="s">
        <v>54</v>
      </c>
      <c r="D48" s="45">
        <f>SUM(D42)</f>
        <v>1339129</v>
      </c>
      <c r="E48" s="46">
        <f>SUM(E42)</f>
        <v>971393.26</v>
      </c>
      <c r="F48" s="52">
        <f t="shared" ref="F48:F49" si="14">E48/D48*100</f>
        <v>72.539184798477223</v>
      </c>
      <c r="G48" s="45">
        <f>SUM(G42)</f>
        <v>960960</v>
      </c>
      <c r="H48" s="46">
        <f>SUM(H42)</f>
        <v>739026</v>
      </c>
      <c r="I48" s="52">
        <f t="shared" ref="I48:I49" si="15">H48/G48*100</f>
        <v>76.904970029970031</v>
      </c>
      <c r="J48" s="47">
        <f>SUM(J42)</f>
        <v>231535</v>
      </c>
      <c r="K48" s="45">
        <f>SUM(K42)</f>
        <v>165141</v>
      </c>
      <c r="L48" s="53">
        <f t="shared" ref="L48:L49" si="16">K48/J48*100</f>
        <v>71.324421793681296</v>
      </c>
      <c r="M48" s="48">
        <f>SUM(M42)</f>
        <v>146634</v>
      </c>
      <c r="N48" s="45">
        <f>SUM(N42)</f>
        <v>67226</v>
      </c>
      <c r="O48" s="52">
        <f t="shared" ref="O48:O49" si="17">N48/M48*100</f>
        <v>45.846120272242452</v>
      </c>
    </row>
    <row r="49" spans="2:15" ht="18" thickBot="1" x14ac:dyDescent="0.35">
      <c r="B49" s="17"/>
      <c r="C49" s="18" t="s">
        <v>55</v>
      </c>
      <c r="D49" s="45">
        <f>SUM(D47:D48)</f>
        <v>56038449.90247</v>
      </c>
      <c r="E49" s="44">
        <f>SUM(E47:E48)</f>
        <v>33714559.605651408</v>
      </c>
      <c r="F49" s="52">
        <f t="shared" si="14"/>
        <v>60.163262303523091</v>
      </c>
      <c r="G49" s="45">
        <f>SUM(G47:G48)</f>
        <v>12032888.853871688</v>
      </c>
      <c r="H49" s="44">
        <f>SUM(H47:H48)</f>
        <v>5853418.2988693863</v>
      </c>
      <c r="I49" s="52">
        <f t="shared" si="15"/>
        <v>48.645162188014375</v>
      </c>
      <c r="J49" s="67">
        <f>SUM(J47:J48)</f>
        <v>17439162.698858157</v>
      </c>
      <c r="K49" s="45">
        <f>SUM(K47:K48)</f>
        <v>9319544.8072268143</v>
      </c>
      <c r="L49" s="53">
        <f t="shared" si="16"/>
        <v>53.440322612719349</v>
      </c>
      <c r="M49" s="67">
        <f t="shared" ref="M49:N49" si="18">SUM(M47:M48)</f>
        <v>26566391.141955834</v>
      </c>
      <c r="N49" s="45">
        <f t="shared" si="18"/>
        <v>18541596.239555143</v>
      </c>
      <c r="O49" s="52">
        <f t="shared" si="17"/>
        <v>69.793432387859127</v>
      </c>
    </row>
    <row r="50" spans="2:15" ht="18" thickBot="1" x14ac:dyDescent="0.35">
      <c r="B50" s="24"/>
      <c r="C50" s="25" t="s">
        <v>14</v>
      </c>
      <c r="D50" s="110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5"/>
    </row>
    <row r="51" spans="2:15" ht="18" thickBot="1" x14ac:dyDescent="0.35">
      <c r="B51" s="17"/>
      <c r="C51" s="18" t="s">
        <v>56</v>
      </c>
      <c r="D51" s="67">
        <f>D49+D44</f>
        <v>57895426.123408601</v>
      </c>
      <c r="E51" s="45">
        <f>E49+E44</f>
        <v>34878704.937200405</v>
      </c>
      <c r="F51" s="53">
        <f>E51/D51*100</f>
        <v>60.24431854574096</v>
      </c>
      <c r="G51" s="23">
        <f t="shared" ref="G51:H51" si="19">G49+G44</f>
        <v>13156071.242334988</v>
      </c>
      <c r="H51" s="44">
        <f t="shared" si="19"/>
        <v>6579668.3407854866</v>
      </c>
      <c r="I51" s="52">
        <f>H51/G51*100</f>
        <v>50.012410388997729</v>
      </c>
      <c r="J51" s="67">
        <f t="shared" ref="J51:K51" si="20">J49+J44</f>
        <v>17883355.698858157</v>
      </c>
      <c r="K51" s="45">
        <f t="shared" si="20"/>
        <v>9652380.8072268143</v>
      </c>
      <c r="L51" s="53">
        <f>K51/J51*100</f>
        <v>53.97410290196887</v>
      </c>
      <c r="M51" s="23">
        <f t="shared" ref="M51:N51" si="21">M49+M44</f>
        <v>26855992.141955834</v>
      </c>
      <c r="N51" s="67">
        <f t="shared" si="21"/>
        <v>18646655.239555143</v>
      </c>
      <c r="O51" s="52">
        <f>N51/M51*100</f>
        <v>69.432010334946298</v>
      </c>
    </row>
    <row r="52" spans="2:15" x14ac:dyDescent="0.25">
      <c r="B52" s="4"/>
      <c r="C52" s="26"/>
      <c r="D52" s="42"/>
      <c r="E52" s="42"/>
      <c r="F52" s="58"/>
      <c r="G52" s="98"/>
      <c r="H52" s="98"/>
      <c r="I52" s="98"/>
      <c r="J52" s="98"/>
      <c r="K52" s="98"/>
      <c r="L52" s="98"/>
      <c r="O52" s="68" t="s">
        <v>48</v>
      </c>
    </row>
    <row r="63" spans="2:15" x14ac:dyDescent="0.25">
      <c r="K63" s="27" t="s">
        <v>5</v>
      </c>
    </row>
  </sheetData>
  <mergeCells count="18">
    <mergeCell ref="G52:L52"/>
    <mergeCell ref="B5:B6"/>
    <mergeCell ref="C5:C6"/>
    <mergeCell ref="G5:I5"/>
    <mergeCell ref="J5:L5"/>
    <mergeCell ref="D5:E5"/>
    <mergeCell ref="F5:F6"/>
    <mergeCell ref="D7:O7"/>
    <mergeCell ref="D40:O40"/>
    <mergeCell ref="D34:O34"/>
    <mergeCell ref="D50:O50"/>
    <mergeCell ref="D46:O46"/>
    <mergeCell ref="D43:O43"/>
    <mergeCell ref="M5:O5"/>
    <mergeCell ref="B3:O3"/>
    <mergeCell ref="I2:O2"/>
    <mergeCell ref="D21:O21"/>
    <mergeCell ref="K4:O4"/>
  </mergeCells>
  <phoneticPr fontId="0" type="noConversion"/>
  <pageMargins left="0.44" right="0.24" top="0.65" bottom="0.75" header="0.17" footer="0.26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 Ratio</vt:lpstr>
      <vt:lpstr>'CD Ratio'!Print_Area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2022-11-15T06:25:09Z</cp:lastPrinted>
  <dcterms:created xsi:type="dcterms:W3CDTF">2005-03-03T05:09:12Z</dcterms:created>
  <dcterms:modified xsi:type="dcterms:W3CDTF">2023-05-09T06:07:10Z</dcterms:modified>
</cp:coreProperties>
</file>