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5 SLBC June 23\Agenda and Annexures SLBC 165\"/>
    </mc:Choice>
  </mc:AlternateContent>
  <bookViews>
    <workbookView xWindow="0" yWindow="0" windowWidth="23040" windowHeight="8784"/>
  </bookViews>
  <sheets>
    <sheet name="Comparison" sheetId="1" r:id="rId1"/>
  </sheets>
  <definedNames>
    <definedName name="_xlnm.Print_Area" localSheetId="0">Comparison!$A$1:$K$53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J32" i="1"/>
  <c r="H33" i="1"/>
  <c r="G33" i="1"/>
  <c r="H45" i="1" l="1"/>
  <c r="G45" i="1"/>
  <c r="K45" i="1" s="1"/>
  <c r="L45" i="1" s="1"/>
  <c r="K44" i="1"/>
  <c r="L44" i="1" s="1"/>
  <c r="I44" i="1"/>
  <c r="J44" i="1" s="1"/>
  <c r="K43" i="1"/>
  <c r="L43" i="1" s="1"/>
  <c r="K42" i="1"/>
  <c r="L42" i="1" s="1"/>
  <c r="H48" i="1"/>
  <c r="G48" i="1"/>
  <c r="K41" i="1"/>
  <c r="L41" i="1" s="1"/>
  <c r="I41" i="1"/>
  <c r="J41" i="1" s="1"/>
  <c r="K40" i="1"/>
  <c r="L40" i="1" s="1"/>
  <c r="H39" i="1"/>
  <c r="H47" i="1" s="1"/>
  <c r="G39" i="1"/>
  <c r="K38" i="1"/>
  <c r="L38" i="1" s="1"/>
  <c r="I38" i="1"/>
  <c r="L37" i="1"/>
  <c r="K37" i="1"/>
  <c r="I37" i="1"/>
  <c r="K36" i="1"/>
  <c r="L36" i="1" s="1"/>
  <c r="I36" i="1"/>
  <c r="K35" i="1"/>
  <c r="L35" i="1" s="1"/>
  <c r="I35" i="1"/>
  <c r="J35" i="1" s="1"/>
  <c r="K34" i="1"/>
  <c r="L34" i="1" s="1"/>
  <c r="K33" i="1"/>
  <c r="L33" i="1" s="1"/>
  <c r="I33" i="1"/>
  <c r="J33" i="1" s="1"/>
  <c r="K32" i="1"/>
  <c r="L32" i="1" s="1"/>
  <c r="I32" i="1"/>
  <c r="K31" i="1"/>
  <c r="L31" i="1" s="1"/>
  <c r="I31" i="1"/>
  <c r="K30" i="1"/>
  <c r="L30" i="1" s="1"/>
  <c r="I30" i="1"/>
  <c r="K29" i="1"/>
  <c r="L29" i="1" s="1"/>
  <c r="I29" i="1"/>
  <c r="K28" i="1"/>
  <c r="L28" i="1" s="1"/>
  <c r="I28" i="1"/>
  <c r="J28" i="1" s="1"/>
  <c r="K27" i="1"/>
  <c r="L27" i="1" s="1"/>
  <c r="I27" i="1"/>
  <c r="J27" i="1"/>
  <c r="K26" i="1"/>
  <c r="L26" i="1" s="1"/>
  <c r="I26" i="1"/>
  <c r="J26" i="1" s="1"/>
  <c r="K25" i="1"/>
  <c r="L25" i="1" s="1"/>
  <c r="I25" i="1"/>
  <c r="K24" i="1"/>
  <c r="L24" i="1" s="1"/>
  <c r="I24" i="1"/>
  <c r="K23" i="1"/>
  <c r="L23" i="1" s="1"/>
  <c r="I23" i="1"/>
  <c r="K22" i="1"/>
  <c r="L22" i="1" s="1"/>
  <c r="I22" i="1"/>
  <c r="J22" i="1" s="1"/>
  <c r="K21" i="1"/>
  <c r="L21" i="1" s="1"/>
  <c r="H20" i="1"/>
  <c r="G20" i="1"/>
  <c r="K20" i="1" s="1"/>
  <c r="L20" i="1" s="1"/>
  <c r="K19" i="1"/>
  <c r="L19" i="1" s="1"/>
  <c r="I19" i="1"/>
  <c r="K18" i="1"/>
  <c r="L18" i="1" s="1"/>
  <c r="I18" i="1"/>
  <c r="J18" i="1" s="1"/>
  <c r="K17" i="1"/>
  <c r="L17" i="1" s="1"/>
  <c r="I17" i="1"/>
  <c r="J17" i="1"/>
  <c r="K16" i="1"/>
  <c r="L16" i="1" s="1"/>
  <c r="I16" i="1"/>
  <c r="J16" i="1" s="1"/>
  <c r="K15" i="1"/>
  <c r="L15" i="1" s="1"/>
  <c r="I15" i="1"/>
  <c r="K14" i="1"/>
  <c r="L14" i="1" s="1"/>
  <c r="I14" i="1"/>
  <c r="K13" i="1"/>
  <c r="L13" i="1" s="1"/>
  <c r="I13" i="1"/>
  <c r="K12" i="1"/>
  <c r="L12" i="1" s="1"/>
  <c r="I12" i="1"/>
  <c r="K11" i="1"/>
  <c r="L11" i="1" s="1"/>
  <c r="I11" i="1"/>
  <c r="J11" i="1"/>
  <c r="K10" i="1"/>
  <c r="L10" i="1" s="1"/>
  <c r="I10" i="1"/>
  <c r="J10" i="1" s="1"/>
  <c r="K9" i="1"/>
  <c r="L9" i="1" s="1"/>
  <c r="I9" i="1"/>
  <c r="J9" i="1" s="1"/>
  <c r="K8" i="1"/>
  <c r="L8" i="1" s="1"/>
  <c r="I8" i="1"/>
  <c r="I45" i="1" l="1"/>
  <c r="J45" i="1" s="1"/>
  <c r="I39" i="1"/>
  <c r="J39" i="1" s="1"/>
  <c r="G47" i="1"/>
  <c r="I47" i="1" s="1"/>
  <c r="J47" i="1" s="1"/>
  <c r="I20" i="1"/>
  <c r="J20" i="1" s="1"/>
  <c r="J37" i="1"/>
  <c r="J36" i="1"/>
  <c r="J38" i="1"/>
  <c r="J23" i="1"/>
  <c r="J31" i="1"/>
  <c r="J25" i="1"/>
  <c r="J30" i="1"/>
  <c r="J24" i="1"/>
  <c r="J29" i="1"/>
  <c r="J12" i="1"/>
  <c r="J19" i="1"/>
  <c r="J13" i="1"/>
  <c r="J8" i="1"/>
  <c r="J15" i="1"/>
  <c r="J14" i="1"/>
  <c r="H49" i="1"/>
  <c r="I48" i="1"/>
  <c r="J48" i="1" s="1"/>
  <c r="K39" i="1"/>
  <c r="L39" i="1" s="1"/>
  <c r="I42" i="1"/>
  <c r="J42" i="1" s="1"/>
  <c r="G49" i="1" l="1"/>
  <c r="G51" i="1" s="1"/>
  <c r="H51" i="1"/>
  <c r="I49" i="1"/>
  <c r="J49" i="1" s="1"/>
  <c r="I51" i="1" l="1"/>
  <c r="J51" i="1" s="1"/>
</calcChain>
</file>

<file path=xl/sharedStrings.xml><?xml version="1.0" encoding="utf-8"?>
<sst xmlns="http://schemas.openxmlformats.org/spreadsheetml/2006/main" count="64" uniqueCount="57">
  <si>
    <t>(Amount in Lakhs)</t>
  </si>
  <si>
    <t>Sr. No</t>
  </si>
  <si>
    <t>BANK NAME</t>
  </si>
  <si>
    <t>OVERALL  CD RATIO</t>
  </si>
  <si>
    <t>AGG. TOTAL JUNE 2022</t>
  </si>
  <si>
    <t>DIFF. OF CD RATIO</t>
  </si>
  <si>
    <t>DEPOSITS</t>
  </si>
  <si>
    <t>ADVANCES</t>
  </si>
  <si>
    <t>Change in deposit</t>
  </si>
  <si>
    <t>A.</t>
  </si>
  <si>
    <t>PUBLIC SECTOR BANKS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</si>
  <si>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</si>
  <si>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</si>
  <si>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</si>
  <si>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</si>
  <si>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</si>
  <si>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</si>
  <si>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 xml:space="preserve">Canara Bank </t>
  </si>
  <si>
    <t xml:space="preserve">Central Bank of India </t>
  </si>
  <si>
    <t>Indian Bank</t>
  </si>
  <si>
    <t xml:space="preserve">Indian Oversaes Bank </t>
  </si>
  <si>
    <t xml:space="preserve">State Bank of India </t>
  </si>
  <si>
    <t>Union Bank of India</t>
  </si>
  <si>
    <t>TOTAL</t>
  </si>
  <si>
    <t>PRIVATE SECTOR BANKS</t>
  </si>
  <si>
    <t xml:space="preserve">IDBI Bank </t>
  </si>
  <si>
    <t xml:space="preserve">J&amp;K Bank 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</si>
  <si>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</si>
  <si>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</si>
  <si>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</si>
  <si>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</si>
  <si>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</si>
  <si>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</si>
  <si>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</si>
  <si>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</si>
  <si>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</si>
  <si>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SMALL FINANCE BANKS</t>
  </si>
  <si>
    <t>Au Small Finance Bank</t>
  </si>
  <si>
    <t>Capital Small Finance Bank</t>
  </si>
  <si>
    <t>Ujjivan Small Finance Bank</t>
  </si>
  <si>
    <t>Jana Small Finance Bank</t>
  </si>
  <si>
    <t>D.</t>
  </si>
  <si>
    <t>REGIONAL RURAL BANKS</t>
  </si>
  <si>
    <t>Punjab Gramin Bank</t>
  </si>
  <si>
    <t>E.</t>
  </si>
  <si>
    <t xml:space="preserve">COOPERATIVE BANKS </t>
  </si>
  <si>
    <t>Punjab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</si>
  <si>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</si>
  <si>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</si>
  <si>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</si>
  <si>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</si>
  <si>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</si>
  <si>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</si>
  <si>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</si>
  <si>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AGG. TOTAL JUNE 2023</t>
  </si>
  <si>
    <t>BANKWISE CD RATIO JUNE  2022/ JUNE 2023 (YOY)</t>
  </si>
  <si>
    <t>ANNEXURE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</si>
</sst>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sz val="1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vertical="center"/>
    </xf>
    <xf numFmtId="10" fontId="5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/>
    </xf>
    <xf numFmtId="1" fontId="6" fillId="0" borderId="0" xfId="0" applyNumberFormat="1" applyFont="1"/>
    <xf numFmtId="2" fontId="6" fillId="0" borderId="0" xfId="0" applyNumberFormat="1" applyFont="1"/>
    <xf numFmtId="1" fontId="11" fillId="0" borderId="2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vertical="center"/>
    </xf>
    <xf numFmtId="10" fontId="5" fillId="0" borderId="29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8" fillId="0" borderId="32" xfId="0" applyNumberFormat="1" applyFont="1" applyFill="1" applyBorder="1"/>
    <xf numFmtId="10" fontId="5" fillId="0" borderId="3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3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0" fontId="5" fillId="0" borderId="35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3" xfId="0" applyFont="1" applyFill="1" applyBorder="1"/>
    <xf numFmtId="1" fontId="8" fillId="0" borderId="12" xfId="0" applyNumberFormat="1" applyFont="1" applyFill="1" applyBorder="1"/>
    <xf numFmtId="1" fontId="8" fillId="0" borderId="3" xfId="0" applyNumberFormat="1" applyFont="1" applyFill="1" applyBorder="1"/>
    <xf numFmtId="0" fontId="10" fillId="0" borderId="36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1" fontId="5" fillId="0" borderId="37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0" fontId="5" fillId="0" borderId="39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  <xf numFmtId="1" fontId="11" fillId="0" borderId="40" xfId="0" applyNumberFormat="1" applyFont="1" applyFill="1" applyBorder="1" applyAlignment="1">
      <alignment horizontal="center" vertical="center"/>
    </xf>
    <xf numFmtId="10" fontId="5" fillId="0" borderId="41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/>
    </xf>
    <xf numFmtId="10" fontId="5" fillId="0" borderId="43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vertical="center"/>
    </xf>
    <xf numFmtId="10" fontId="5" fillId="0" borderId="16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0" fontId="5" fillId="0" borderId="4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10" fontId="5" fillId="0" borderId="36" xfId="0" applyNumberFormat="1" applyFont="1" applyFill="1" applyBorder="1" applyAlignment="1">
      <alignment horizontal="center"/>
    </xf>
    <xf numFmtId="1" fontId="11" fillId="2" borderId="37" xfId="0" applyNumberFormat="1" applyFont="1" applyFill="1" applyBorder="1" applyAlignment="1">
      <alignment horizontal="center" vertical="center"/>
    </xf>
    <xf numFmtId="1" fontId="11" fillId="2" borderId="4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top" wrapText="1"/>
    </xf>
    <xf numFmtId="1" fontId="11" fillId="0" borderId="50" xfId="0" applyNumberFormat="1" applyFont="1" applyFill="1" applyBorder="1" applyAlignment="1">
      <alignment vertical="center"/>
    </xf>
    <xf numFmtId="1" fontId="11" fillId="0" borderId="51" xfId="0" applyNumberFormat="1" applyFont="1" applyFill="1" applyBorder="1" applyAlignment="1">
      <alignment vertical="center"/>
    </xf>
    <xf numFmtId="1" fontId="11" fillId="0" borderId="35" xfId="0" applyNumberFormat="1" applyFont="1" applyFill="1" applyBorder="1" applyAlignment="1">
      <alignment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/>
    <xf numFmtId="1" fontId="15" fillId="0" borderId="52" xfId="0" applyNumberFormat="1" applyFont="1" applyFill="1" applyBorder="1" applyAlignment="1">
      <alignment vertical="center"/>
    </xf>
    <xf numFmtId="1" fontId="13" fillId="0" borderId="52" xfId="0" applyNumberFormat="1" applyFont="1" applyFill="1" applyBorder="1" applyAlignment="1">
      <alignment vertical="center"/>
    </xf>
    <xf numFmtId="1" fontId="8" fillId="0" borderId="4" xfId="0" applyNumberFormat="1" applyFont="1" applyFill="1" applyBorder="1"/>
    <xf numFmtId="0" fontId="8" fillId="0" borderId="32" xfId="0" applyFont="1" applyFill="1" applyBorder="1"/>
    <xf numFmtId="0" fontId="11" fillId="0" borderId="16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8" fillId="0" borderId="16" xfId="0" applyFont="1" applyFill="1" applyBorder="1"/>
    <xf numFmtId="0" fontId="11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8" fillId="0" borderId="36" xfId="0" applyFont="1" applyFill="1" applyBorder="1"/>
    <xf numFmtId="0" fontId="8" fillId="0" borderId="53" xfId="0" applyFont="1" applyFill="1" applyBorder="1"/>
    <xf numFmtId="10" fontId="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3" xfId="0" applyFont="1" applyFill="1" applyBorder="1" applyAlignment="1"/>
    <xf numFmtId="1" fontId="8" fillId="0" borderId="6" xfId="0" applyNumberFormat="1" applyFont="1" applyFill="1" applyBorder="1" applyAlignment="1"/>
    <xf numFmtId="0" fontId="0" fillId="0" borderId="6" xfId="0" applyBorder="1" applyAlignment="1"/>
    <xf numFmtId="0" fontId="0" fillId="0" borderId="10" xfId="0" applyBorder="1" applyAlignment="1"/>
    <xf numFmtId="1" fontId="8" fillId="0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view="pageBreakPreview" zoomScaleSheetLayoutView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N8" sqref="N8"/>
    </sheetView>
  </sheetViews>
  <sheetFormatPr defaultRowHeight="16.8" x14ac:dyDescent="0.3"/>
  <cols>
    <col min="2" max="2" width="6.109375" style="1" customWidth="1"/>
    <col min="3" max="3" width="45.109375" style="2" customWidth="1"/>
    <col min="4" max="4" width="17.88671875" style="2" customWidth="1"/>
    <col min="5" max="5" width="14.6640625" style="2" customWidth="1"/>
    <col min="6" max="6" width="14.33203125" style="1" customWidth="1"/>
    <col min="7" max="7" width="14" style="1" customWidth="1"/>
    <col min="8" max="8" width="14.6640625" style="1" customWidth="1"/>
    <col min="9" max="9" width="14.21875" style="3" customWidth="1"/>
    <col min="10" max="10" width="14.6640625" style="3" customWidth="1"/>
    <col min="11" max="11" width="15.88671875" hidden="1" customWidth="1"/>
    <col min="12" max="12" width="11.6640625" hidden="1" customWidth="1"/>
  </cols>
  <sheetData>
    <row r="1" spans="2:12" ht="18" customHeight="1" x14ac:dyDescent="0.3"/>
    <row r="2" spans="2:12" ht="26.4" customHeight="1" thickBot="1" x14ac:dyDescent="0.35">
      <c r="B2" s="4"/>
      <c r="C2" s="5"/>
      <c r="D2" s="5"/>
      <c r="E2" s="5"/>
      <c r="F2" s="5"/>
      <c r="G2" s="5"/>
      <c r="H2" s="5"/>
      <c r="I2" s="95" t="s">
        <v>56</v>
      </c>
      <c r="J2" s="95"/>
      <c r="K2" s="6"/>
      <c r="L2" s="6"/>
    </row>
    <row r="3" spans="2:12" ht="36.6" customHeight="1" thickBot="1" x14ac:dyDescent="0.3">
      <c r="B3" s="96" t="s">
        <v>55</v>
      </c>
      <c r="C3" s="97"/>
      <c r="D3" s="97"/>
      <c r="E3" s="97"/>
      <c r="F3" s="97"/>
      <c r="G3" s="97"/>
      <c r="H3" s="97"/>
      <c r="I3" s="97"/>
      <c r="J3" s="98"/>
      <c r="K3" s="6"/>
      <c r="L3" s="6"/>
    </row>
    <row r="4" spans="2:12" ht="20.25" customHeight="1" thickBot="1" x14ac:dyDescent="0.35">
      <c r="B4" s="7"/>
      <c r="C4" s="8"/>
      <c r="D4" s="9"/>
      <c r="E4" s="8"/>
      <c r="F4" s="8"/>
      <c r="G4" s="8"/>
      <c r="H4" s="8"/>
      <c r="I4" s="99" t="s">
        <v>0</v>
      </c>
      <c r="J4" s="100"/>
      <c r="K4" s="6"/>
      <c r="L4" s="6"/>
    </row>
    <row r="5" spans="2:12" ht="18" customHeight="1" thickBot="1" x14ac:dyDescent="0.3">
      <c r="B5" s="101" t="s">
        <v>1</v>
      </c>
      <c r="C5" s="103" t="s">
        <v>2</v>
      </c>
      <c r="D5" s="105" t="s">
        <v>4</v>
      </c>
      <c r="E5" s="106"/>
      <c r="F5" s="107" t="s">
        <v>3</v>
      </c>
      <c r="G5" s="109" t="s">
        <v>54</v>
      </c>
      <c r="H5" s="110"/>
      <c r="I5" s="111" t="s">
        <v>3</v>
      </c>
      <c r="J5" s="111" t="s">
        <v>5</v>
      </c>
      <c r="K5" s="6"/>
      <c r="L5" s="6"/>
    </row>
    <row r="6" spans="2:12" ht="21.75" customHeight="1" thickBot="1" x14ac:dyDescent="0.3">
      <c r="B6" s="102"/>
      <c r="C6" s="104"/>
      <c r="D6" s="76" t="s">
        <v>6</v>
      </c>
      <c r="E6" s="10" t="s">
        <v>7</v>
      </c>
      <c r="F6" s="108"/>
      <c r="G6" s="11" t="s">
        <v>6</v>
      </c>
      <c r="H6" s="12" t="s">
        <v>7</v>
      </c>
      <c r="I6" s="112"/>
      <c r="J6" s="112"/>
      <c r="K6" s="6" t="s">
        <v>8</v>
      </c>
      <c r="L6" s="6"/>
    </row>
    <row r="7" spans="2:12" ht="18" customHeight="1" thickBot="1" x14ac:dyDescent="0.35">
      <c r="B7" s="73" t="s">
        <v>9</v>
      </c>
      <c r="C7" s="86" t="s">
        <v>10</v>
      </c>
      <c r="D7" s="116"/>
      <c r="E7" s="114"/>
      <c r="F7" s="114"/>
      <c r="G7" s="114"/>
      <c r="H7" s="114"/>
      <c r="I7" s="114"/>
      <c r="J7" s="115"/>
      <c r="K7" s="6"/>
      <c r="L7" s="6"/>
    </row>
    <row r="8" spans="2:12" ht="25.2" customHeight="1" x14ac:dyDescent="0.3">
      <c r="B8" s="34">
        <v>1</v>
      </c>
      <c r="C8" s="87" t="s">
        <v>11</v>
      </c>
      <c r="D8" s="77">
        <v>10922084.033530999</v>
      </c>
      <c r="E8" s="59">
        <v>4518172.8565081004</v>
      </c>
      <c r="F8" s="60">
        <v>0.41367314540313244</v>
      </c>
      <c r="G8" s="61">
        <v>11769410.145404801</v>
      </c>
      <c r="H8" s="62">
        <v>4584468.4794666003</v>
      </c>
      <c r="I8" s="63">
        <f>H8/G8</f>
        <v>0.38952406474308665</v>
      </c>
      <c r="J8" s="63">
        <f>I8-F8</f>
        <v>-2.4149080660045785E-2</v>
      </c>
      <c r="K8" s="18" t="e">
        <f>G8-#REF!</f>
        <v>#REF!</v>
      </c>
      <c r="L8" s="19" t="e">
        <f>K8/#REF!*100</f>
        <v>#REF!</v>
      </c>
    </row>
    <row r="9" spans="2:12" ht="25.2" customHeight="1" x14ac:dyDescent="0.3">
      <c r="B9" s="13">
        <v>2</v>
      </c>
      <c r="C9" s="88" t="s">
        <v>12</v>
      </c>
      <c r="D9" s="78">
        <v>3303753</v>
      </c>
      <c r="E9" s="14">
        <v>1328076.0430000001</v>
      </c>
      <c r="F9" s="15">
        <v>0.4019901133650125</v>
      </c>
      <c r="G9" s="20">
        <v>3069782</v>
      </c>
      <c r="H9" s="16">
        <v>1393602</v>
      </c>
      <c r="I9" s="17">
        <f t="shared" ref="I9:I51" si="0">H9/G9</f>
        <v>0.45397425615239129</v>
      </c>
      <c r="J9" s="17">
        <f t="shared" ref="J9:J51" si="1">I9-F9</f>
        <v>5.1984142787378784E-2</v>
      </c>
      <c r="K9" s="18" t="e">
        <f>G9-#REF!</f>
        <v>#REF!</v>
      </c>
      <c r="L9" s="19" t="e">
        <f>K9/#REF!*100</f>
        <v>#REF!</v>
      </c>
    </row>
    <row r="10" spans="2:12" ht="25.2" customHeight="1" x14ac:dyDescent="0.3">
      <c r="B10" s="13">
        <v>3</v>
      </c>
      <c r="C10" s="88" t="s">
        <v>13</v>
      </c>
      <c r="D10" s="78">
        <v>863999.50646910002</v>
      </c>
      <c r="E10" s="14">
        <v>613138</v>
      </c>
      <c r="F10" s="15">
        <v>0.7096508683271201</v>
      </c>
      <c r="G10" s="20">
        <v>957328.80192170013</v>
      </c>
      <c r="H10" s="16">
        <v>403563.62753529998</v>
      </c>
      <c r="I10" s="17">
        <f t="shared" si="0"/>
        <v>0.42155174557080488</v>
      </c>
      <c r="J10" s="17">
        <f t="shared" si="1"/>
        <v>-0.28809912275631522</v>
      </c>
      <c r="K10" s="18" t="e">
        <f>G10-#REF!</f>
        <v>#REF!</v>
      </c>
      <c r="L10" s="19" t="e">
        <f>K10/#REF!*100</f>
        <v>#REF!</v>
      </c>
    </row>
    <row r="11" spans="2:12" ht="25.2" customHeight="1" x14ac:dyDescent="0.3">
      <c r="B11" s="13">
        <v>4</v>
      </c>
      <c r="C11" s="88" t="s">
        <v>14</v>
      </c>
      <c r="D11" s="78">
        <v>1215873.6353199999</v>
      </c>
      <c r="E11" s="14">
        <v>633487.82950450014</v>
      </c>
      <c r="F11" s="15">
        <v>0.52101452906146417</v>
      </c>
      <c r="G11" s="20">
        <v>1397721.4992899999</v>
      </c>
      <c r="H11" s="16">
        <v>638518.62575599994</v>
      </c>
      <c r="I11" s="17">
        <f t="shared" si="0"/>
        <v>0.4568282208439578</v>
      </c>
      <c r="J11" s="17">
        <f t="shared" si="1"/>
        <v>-6.4186308217506371E-2</v>
      </c>
      <c r="K11" s="18" t="e">
        <f>G11-#REF!</f>
        <v>#REF!</v>
      </c>
      <c r="L11" s="19" t="e">
        <f>K11/#REF!*100</f>
        <v>#REF!</v>
      </c>
    </row>
    <row r="12" spans="2:12" ht="25.2" customHeight="1" x14ac:dyDescent="0.3">
      <c r="B12" s="13">
        <v>5</v>
      </c>
      <c r="C12" s="88" t="s">
        <v>15</v>
      </c>
      <c r="D12" s="78">
        <v>1393309</v>
      </c>
      <c r="E12" s="14">
        <v>665904</v>
      </c>
      <c r="F12" s="15">
        <v>0.47792987772274492</v>
      </c>
      <c r="G12" s="20">
        <v>1453252</v>
      </c>
      <c r="H12" s="16">
        <v>682426.33020249999</v>
      </c>
      <c r="I12" s="17">
        <f t="shared" si="0"/>
        <v>0.46958568108112014</v>
      </c>
      <c r="J12" s="17">
        <f t="shared" si="1"/>
        <v>-8.3441966416247793E-3</v>
      </c>
      <c r="K12" s="18" t="e">
        <f>G12-#REF!</f>
        <v>#REF!</v>
      </c>
      <c r="L12" s="19" t="e">
        <f>K12/#REF!*100</f>
        <v>#REF!</v>
      </c>
    </row>
    <row r="13" spans="2:12" ht="25.2" customHeight="1" x14ac:dyDescent="0.3">
      <c r="B13" s="13">
        <v>6</v>
      </c>
      <c r="C13" s="88" t="s">
        <v>16</v>
      </c>
      <c r="D13" s="78">
        <v>107116</v>
      </c>
      <c r="E13" s="14">
        <v>79746.583335500007</v>
      </c>
      <c r="F13" s="15">
        <v>0.74448806280574342</v>
      </c>
      <c r="G13" s="20">
        <v>122913.20486999999</v>
      </c>
      <c r="H13" s="16">
        <v>94400.858970000001</v>
      </c>
      <c r="I13" s="17">
        <f t="shared" si="0"/>
        <v>0.76802861881149165</v>
      </c>
      <c r="J13" s="17">
        <f t="shared" si="1"/>
        <v>2.3540556005748225E-2</v>
      </c>
      <c r="K13" s="18" t="e">
        <f>G13-#REF!</f>
        <v>#REF!</v>
      </c>
      <c r="L13" s="19" t="e">
        <f>K13/#REF!*100</f>
        <v>#REF!</v>
      </c>
    </row>
    <row r="14" spans="2:12" ht="25.2" customHeight="1" x14ac:dyDescent="0.3">
      <c r="B14" s="13">
        <v>7</v>
      </c>
      <c r="C14" s="88" t="s">
        <v>17</v>
      </c>
      <c r="D14" s="78">
        <v>1942892.5299999996</v>
      </c>
      <c r="E14" s="14">
        <v>985253.46212889999</v>
      </c>
      <c r="F14" s="15">
        <v>0.50710651614317559</v>
      </c>
      <c r="G14" s="20">
        <v>2246639.3684103005</v>
      </c>
      <c r="H14" s="16">
        <v>1088106.3286453001</v>
      </c>
      <c r="I14" s="17">
        <f t="shared" si="0"/>
        <v>0.48432620915711688</v>
      </c>
      <c r="J14" s="17">
        <f t="shared" si="1"/>
        <v>-2.2780306986058707E-2</v>
      </c>
      <c r="K14" s="18" t="e">
        <f>G14-#REF!</f>
        <v>#REF!</v>
      </c>
      <c r="L14" s="19" t="e">
        <f>K14/#REF!*100</f>
        <v>#REF!</v>
      </c>
    </row>
    <row r="15" spans="2:12" ht="25.2" customHeight="1" x14ac:dyDescent="0.3">
      <c r="B15" s="13">
        <v>8</v>
      </c>
      <c r="C15" s="88" t="s">
        <v>18</v>
      </c>
      <c r="D15" s="78">
        <v>1120921.0405156</v>
      </c>
      <c r="E15" s="14">
        <v>412876.7637603</v>
      </c>
      <c r="F15" s="15">
        <v>0.36833706285893736</v>
      </c>
      <c r="G15" s="20">
        <v>966907.76700570015</v>
      </c>
      <c r="H15" s="16">
        <v>426980.17756800004</v>
      </c>
      <c r="I15" s="17">
        <f t="shared" si="0"/>
        <v>0.44159349230409367</v>
      </c>
      <c r="J15" s="17">
        <f t="shared" si="1"/>
        <v>7.3256429445156312E-2</v>
      </c>
      <c r="K15" s="18" t="e">
        <f>G15-#REF!</f>
        <v>#REF!</v>
      </c>
      <c r="L15" s="19" t="e">
        <f>K15/#REF!*100</f>
        <v>#REF!</v>
      </c>
    </row>
    <row r="16" spans="2:12" ht="25.2" customHeight="1" x14ac:dyDescent="0.3">
      <c r="B16" s="13">
        <v>9</v>
      </c>
      <c r="C16" s="88" t="s">
        <v>19</v>
      </c>
      <c r="D16" s="78">
        <v>1178858.0118441</v>
      </c>
      <c r="E16" s="14">
        <v>694012.48186260008</v>
      </c>
      <c r="F16" s="15">
        <v>0.58871592243492421</v>
      </c>
      <c r="G16" s="20">
        <v>1152094.9039971004</v>
      </c>
      <c r="H16" s="16">
        <v>670725.32737639989</v>
      </c>
      <c r="I16" s="17">
        <f t="shared" si="0"/>
        <v>0.58217888565375342</v>
      </c>
      <c r="J16" s="17">
        <f t="shared" si="1"/>
        <v>-6.5370367811707908E-3</v>
      </c>
      <c r="K16" s="18" t="e">
        <f>G16-#REF!</f>
        <v>#REF!</v>
      </c>
      <c r="L16" s="19" t="e">
        <f>K16/#REF!*100</f>
        <v>#REF!</v>
      </c>
    </row>
    <row r="17" spans="2:12" ht="25.2" customHeight="1" x14ac:dyDescent="0.3">
      <c r="B17" s="13">
        <v>10</v>
      </c>
      <c r="C17" s="88" t="s">
        <v>20</v>
      </c>
      <c r="D17" s="78">
        <v>844917.11023488001</v>
      </c>
      <c r="E17" s="14">
        <v>648601.09078800003</v>
      </c>
      <c r="F17" s="15">
        <v>0.76765055758865419</v>
      </c>
      <c r="G17" s="20">
        <v>707057</v>
      </c>
      <c r="H17" s="16">
        <v>272901.67</v>
      </c>
      <c r="I17" s="17">
        <f t="shared" si="0"/>
        <v>0.38596841555914158</v>
      </c>
      <c r="J17" s="17">
        <f t="shared" si="1"/>
        <v>-0.38168214202951262</v>
      </c>
      <c r="K17" s="18" t="e">
        <f>G17-#REF!</f>
        <v>#REF!</v>
      </c>
      <c r="L17" s="19" t="e">
        <f>K17/#REF!*100</f>
        <v>#REF!</v>
      </c>
    </row>
    <row r="18" spans="2:12" ht="25.2" customHeight="1" x14ac:dyDescent="0.3">
      <c r="B18" s="13">
        <v>11</v>
      </c>
      <c r="C18" s="88" t="s">
        <v>21</v>
      </c>
      <c r="D18" s="78">
        <v>12268207</v>
      </c>
      <c r="E18" s="14">
        <v>6427407</v>
      </c>
      <c r="F18" s="15">
        <v>0.52390760931894942</v>
      </c>
      <c r="G18" s="20">
        <v>13148649</v>
      </c>
      <c r="H18" s="16">
        <v>7008526</v>
      </c>
      <c r="I18" s="17">
        <f t="shared" si="0"/>
        <v>0.53302251813095014</v>
      </c>
      <c r="J18" s="17">
        <f t="shared" si="1"/>
        <v>9.1149088120007216E-3</v>
      </c>
      <c r="K18" s="18" t="e">
        <f>G18-#REF!</f>
        <v>#REF!</v>
      </c>
      <c r="L18" s="19" t="e">
        <f>K18/#REF!*100</f>
        <v>#REF!</v>
      </c>
    </row>
    <row r="19" spans="2:12" ht="25.2" customHeight="1" thickBot="1" x14ac:dyDescent="0.35">
      <c r="B19" s="21">
        <v>12</v>
      </c>
      <c r="C19" s="89" t="s">
        <v>22</v>
      </c>
      <c r="D19" s="79">
        <v>1728542.6315316998</v>
      </c>
      <c r="E19" s="22">
        <v>920021.00966720004</v>
      </c>
      <c r="F19" s="23">
        <v>0.53225242634134462</v>
      </c>
      <c r="G19" s="24">
        <v>1870376.4230861999</v>
      </c>
      <c r="H19" s="25">
        <v>1314667.8868510001</v>
      </c>
      <c r="I19" s="26">
        <f t="shared" si="0"/>
        <v>0.70288946686022846</v>
      </c>
      <c r="J19" s="26">
        <f t="shared" si="1"/>
        <v>0.17063704051888384</v>
      </c>
      <c r="K19" s="18" t="e">
        <f>G19-#REF!</f>
        <v>#REF!</v>
      </c>
      <c r="L19" s="19" t="e">
        <f>K19/#REF!*100</f>
        <v>#REF!</v>
      </c>
    </row>
    <row r="20" spans="2:12" s="33" customFormat="1" ht="25.2" customHeight="1" thickBot="1" x14ac:dyDescent="0.35">
      <c r="B20" s="27"/>
      <c r="C20" s="86" t="s">
        <v>23</v>
      </c>
      <c r="D20" s="43">
        <v>36890473.499446377</v>
      </c>
      <c r="E20" s="28">
        <v>17926697.120555099</v>
      </c>
      <c r="F20" s="29">
        <v>0.48594380662596071</v>
      </c>
      <c r="G20" s="30">
        <f>SUM(G8:G19)</f>
        <v>38862132.113985807</v>
      </c>
      <c r="H20" s="31">
        <f>SUM(H8:H19)</f>
        <v>18578887.312371101</v>
      </c>
      <c r="I20" s="32">
        <f t="shared" si="0"/>
        <v>0.4780717449541293</v>
      </c>
      <c r="J20" s="32">
        <f t="shared" si="1"/>
        <v>-7.8720616718314096E-3</v>
      </c>
      <c r="K20" s="18" t="e">
        <f>G20-#REF!</f>
        <v>#REF!</v>
      </c>
      <c r="L20" s="19" t="e">
        <f>K20/#REF!*100</f>
        <v>#REF!</v>
      </c>
    </row>
    <row r="21" spans="2:12" ht="25.2" customHeight="1" x14ac:dyDescent="0.3">
      <c r="B21" s="34"/>
      <c r="C21" s="90" t="s">
        <v>24</v>
      </c>
      <c r="D21" s="117"/>
      <c r="E21" s="118"/>
      <c r="F21" s="118"/>
      <c r="G21" s="118"/>
      <c r="H21" s="118"/>
      <c r="I21" s="118"/>
      <c r="J21" s="119"/>
      <c r="K21" s="18" t="e">
        <f>G21-#REF!</f>
        <v>#REF!</v>
      </c>
      <c r="L21" s="19" t="e">
        <f>K21/#REF!*100</f>
        <v>#REF!</v>
      </c>
    </row>
    <row r="22" spans="2:12" ht="25.2" customHeight="1" x14ac:dyDescent="0.3">
      <c r="B22" s="13">
        <v>13</v>
      </c>
      <c r="C22" s="88" t="s">
        <v>25</v>
      </c>
      <c r="D22" s="78">
        <v>495790.67556992557</v>
      </c>
      <c r="E22" s="14">
        <v>203813.85700871504</v>
      </c>
      <c r="F22" s="23">
        <v>0.41108852395101053</v>
      </c>
      <c r="G22" s="24">
        <v>523597.84992301592</v>
      </c>
      <c r="H22" s="25">
        <v>235997.23319878906</v>
      </c>
      <c r="I22" s="17">
        <f t="shared" si="0"/>
        <v>0.45072231147146136</v>
      </c>
      <c r="J22" s="17">
        <f t="shared" si="1"/>
        <v>3.9633787520450825E-2</v>
      </c>
      <c r="K22" s="18" t="e">
        <f>G22-#REF!</f>
        <v>#REF!</v>
      </c>
      <c r="L22" s="19" t="e">
        <f>K22/#REF!*100</f>
        <v>#REF!</v>
      </c>
    </row>
    <row r="23" spans="2:12" ht="25.2" customHeight="1" x14ac:dyDescent="0.3">
      <c r="B23" s="13">
        <v>14</v>
      </c>
      <c r="C23" s="88" t="s">
        <v>26</v>
      </c>
      <c r="D23" s="78">
        <v>89835</v>
      </c>
      <c r="E23" s="14">
        <v>94369</v>
      </c>
      <c r="F23" s="23">
        <v>1.0504703066733456</v>
      </c>
      <c r="G23" s="20">
        <v>98674.666923487981</v>
      </c>
      <c r="H23" s="35">
        <v>104906.5421204</v>
      </c>
      <c r="I23" s="17">
        <f t="shared" si="0"/>
        <v>1.0631557763629869</v>
      </c>
      <c r="J23" s="17">
        <f t="shared" si="1"/>
        <v>1.2685469689641238E-2</v>
      </c>
      <c r="K23" s="18" t="e">
        <f>G23-#REF!</f>
        <v>#REF!</v>
      </c>
      <c r="L23" s="19" t="e">
        <f>K23/#REF!*100</f>
        <v>#REF!</v>
      </c>
    </row>
    <row r="24" spans="2:12" ht="25.2" customHeight="1" x14ac:dyDescent="0.3">
      <c r="B24" s="13">
        <v>15</v>
      </c>
      <c r="C24" s="88" t="s">
        <v>27</v>
      </c>
      <c r="D24" s="78">
        <v>5718117.3842078988</v>
      </c>
      <c r="E24" s="14">
        <v>5549025.1000813209</v>
      </c>
      <c r="F24" s="23">
        <v>0.97042867909749964</v>
      </c>
      <c r="G24" s="20">
        <v>6930783.4374299981</v>
      </c>
      <c r="H24" s="35">
        <v>6504907.1271980666</v>
      </c>
      <c r="I24" s="17">
        <f t="shared" si="0"/>
        <v>0.93855293357862435</v>
      </c>
      <c r="J24" s="17">
        <f t="shared" si="1"/>
        <v>-3.1875745518875287E-2</v>
      </c>
      <c r="K24" s="18" t="e">
        <f>G24-#REF!</f>
        <v>#REF!</v>
      </c>
      <c r="L24" s="19" t="e">
        <f>K24/#REF!*100</f>
        <v>#REF!</v>
      </c>
    </row>
    <row r="25" spans="2:12" ht="25.2" customHeight="1" x14ac:dyDescent="0.3">
      <c r="B25" s="13">
        <v>16</v>
      </c>
      <c r="C25" s="88" t="s">
        <v>28</v>
      </c>
      <c r="D25" s="78">
        <v>1993606.1211009999</v>
      </c>
      <c r="E25" s="14">
        <v>2013724.5009157723</v>
      </c>
      <c r="F25" s="23">
        <v>1.0100914516673243</v>
      </c>
      <c r="G25" s="20">
        <v>2415186.4426908996</v>
      </c>
      <c r="H25" s="35">
        <v>2490972.2990574995</v>
      </c>
      <c r="I25" s="17">
        <f t="shared" si="0"/>
        <v>1.0313788844732676</v>
      </c>
      <c r="J25" s="17">
        <f t="shared" si="1"/>
        <v>2.1287432805943363E-2</v>
      </c>
      <c r="K25" s="18" t="e">
        <f>G25-#REF!</f>
        <v>#REF!</v>
      </c>
      <c r="L25" s="19" t="e">
        <f>K25/#REF!*100</f>
        <v>#REF!</v>
      </c>
    </row>
    <row r="26" spans="2:12" ht="25.2" customHeight="1" x14ac:dyDescent="0.3">
      <c r="B26" s="13">
        <v>17</v>
      </c>
      <c r="C26" s="88" t="s">
        <v>29</v>
      </c>
      <c r="D26" s="78">
        <v>391471.88101180003</v>
      </c>
      <c r="E26" s="14">
        <v>474042.93782640004</v>
      </c>
      <c r="F26" s="23">
        <v>1.2109246176281845</v>
      </c>
      <c r="G26" s="20">
        <v>485318.92463799997</v>
      </c>
      <c r="H26" s="35">
        <v>518898.61821100011</v>
      </c>
      <c r="I26" s="17">
        <f t="shared" si="0"/>
        <v>1.0691909832241702</v>
      </c>
      <c r="J26" s="17">
        <f t="shared" si="1"/>
        <v>-0.14173363440401432</v>
      </c>
      <c r="K26" s="18" t="e">
        <f>G26-#REF!</f>
        <v>#REF!</v>
      </c>
      <c r="L26" s="19" t="e">
        <f>K26/#REF!*100</f>
        <v>#REF!</v>
      </c>
    </row>
    <row r="27" spans="2:12" ht="25.2" customHeight="1" x14ac:dyDescent="0.3">
      <c r="B27" s="13">
        <v>18</v>
      </c>
      <c r="C27" s="88" t="s">
        <v>30</v>
      </c>
      <c r="D27" s="78">
        <v>619391.77690000006</v>
      </c>
      <c r="E27" s="14">
        <v>389988.80317999999</v>
      </c>
      <c r="F27" s="23">
        <v>0.62963187069072624</v>
      </c>
      <c r="G27" s="20">
        <v>753129.84279999998</v>
      </c>
      <c r="H27" s="35">
        <v>480999.3814374677</v>
      </c>
      <c r="I27" s="17">
        <f t="shared" si="0"/>
        <v>0.6386672710368233</v>
      </c>
      <c r="J27" s="17">
        <f t="shared" si="1"/>
        <v>9.0354003460970667E-3</v>
      </c>
      <c r="K27" s="18" t="e">
        <f>G27-#REF!</f>
        <v>#REF!</v>
      </c>
      <c r="L27" s="19" t="e">
        <f>K27/#REF!*100</f>
        <v>#REF!</v>
      </c>
    </row>
    <row r="28" spans="2:12" ht="25.2" customHeight="1" x14ac:dyDescent="0.3">
      <c r="B28" s="13">
        <v>19</v>
      </c>
      <c r="C28" s="88" t="s">
        <v>31</v>
      </c>
      <c r="D28" s="80">
        <v>115619</v>
      </c>
      <c r="E28" s="35">
        <v>129586.18522500001</v>
      </c>
      <c r="F28" s="23">
        <v>1.120803546346189</v>
      </c>
      <c r="G28" s="20">
        <v>141939.82684168799</v>
      </c>
      <c r="H28" s="35">
        <v>119417.21119</v>
      </c>
      <c r="I28" s="17">
        <f t="shared" si="0"/>
        <v>0.84132279041872793</v>
      </c>
      <c r="J28" s="17">
        <f t="shared" si="1"/>
        <v>-0.27948075592746102</v>
      </c>
      <c r="K28" s="18" t="e">
        <f>G28-#REF!</f>
        <v>#REF!</v>
      </c>
      <c r="L28" s="19" t="e">
        <f>K28/#REF!*100</f>
        <v>#REF!</v>
      </c>
    </row>
    <row r="29" spans="2:12" ht="25.2" customHeight="1" x14ac:dyDescent="0.3">
      <c r="B29" s="13">
        <v>20</v>
      </c>
      <c r="C29" s="88" t="s">
        <v>32</v>
      </c>
      <c r="D29" s="80">
        <v>801822.4696424189</v>
      </c>
      <c r="E29" s="35">
        <v>393733.66</v>
      </c>
      <c r="F29" s="23">
        <v>0.49104842394300774</v>
      </c>
      <c r="G29" s="20">
        <v>922315</v>
      </c>
      <c r="H29" s="35">
        <v>557158.23050966894</v>
      </c>
      <c r="I29" s="17">
        <f t="shared" si="0"/>
        <v>0.60408670628762295</v>
      </c>
      <c r="J29" s="17">
        <f t="shared" si="1"/>
        <v>0.11303828234461522</v>
      </c>
      <c r="K29" s="18" t="e">
        <f>G29-#REF!</f>
        <v>#REF!</v>
      </c>
      <c r="L29" s="19" t="e">
        <f>K29/#REF!*100</f>
        <v>#REF!</v>
      </c>
    </row>
    <row r="30" spans="2:12" ht="25.2" customHeight="1" x14ac:dyDescent="0.3">
      <c r="B30" s="13">
        <v>21</v>
      </c>
      <c r="C30" s="88" t="s">
        <v>33</v>
      </c>
      <c r="D30" s="80">
        <v>2154186.3348700004</v>
      </c>
      <c r="E30" s="54">
        <v>1416675.7198986001</v>
      </c>
      <c r="F30" s="26">
        <v>0.65763843032830904</v>
      </c>
      <c r="G30" s="24">
        <v>2451736.7853799998</v>
      </c>
      <c r="H30" s="36">
        <v>1778578.9161583001</v>
      </c>
      <c r="I30" s="17">
        <f t="shared" si="0"/>
        <v>0.72543632202452535</v>
      </c>
      <c r="J30" s="17">
        <f t="shared" si="1"/>
        <v>6.7797891696216306E-2</v>
      </c>
      <c r="K30" s="18" t="e">
        <f>G30-#REF!</f>
        <v>#REF!</v>
      </c>
      <c r="L30" s="19" t="e">
        <f>K30/#REF!*100</f>
        <v>#REF!</v>
      </c>
    </row>
    <row r="31" spans="2:12" ht="25.2" customHeight="1" thickBot="1" x14ac:dyDescent="0.35">
      <c r="B31" s="21">
        <v>22</v>
      </c>
      <c r="C31" s="89" t="s">
        <v>34</v>
      </c>
      <c r="D31" s="80">
        <v>107835</v>
      </c>
      <c r="E31" s="54">
        <v>26800</v>
      </c>
      <c r="F31" s="26">
        <v>0.24852784346455231</v>
      </c>
      <c r="G31" s="24">
        <v>209939.816769925</v>
      </c>
      <c r="H31" s="36">
        <v>49666.709291200001</v>
      </c>
      <c r="I31" s="26">
        <f t="shared" si="0"/>
        <v>0.23657593902556467</v>
      </c>
      <c r="J31" s="26">
        <f t="shared" si="1"/>
        <v>-1.1951904438987637E-2</v>
      </c>
      <c r="K31" s="18" t="e">
        <f>G31-#REF!</f>
        <v>#REF!</v>
      </c>
      <c r="L31" s="19" t="e">
        <f>K31/#REF!*100</f>
        <v>#REF!</v>
      </c>
    </row>
    <row r="32" spans="2:12" ht="25.2" customHeight="1" thickBot="1" x14ac:dyDescent="0.35">
      <c r="B32" s="74">
        <v>23</v>
      </c>
      <c r="C32" s="89" t="s">
        <v>35</v>
      </c>
      <c r="D32" s="80">
        <v>58446.647275199997</v>
      </c>
      <c r="E32" s="54">
        <v>205164.7361345005</v>
      </c>
      <c r="F32" s="39">
        <v>3.5102909353973453</v>
      </c>
      <c r="G32" s="37">
        <v>113150.96896432398</v>
      </c>
      <c r="H32" s="38">
        <v>227284.00022840005</v>
      </c>
      <c r="I32" s="55">
        <f t="shared" si="0"/>
        <v>2.0086792212982436</v>
      </c>
      <c r="J32" s="26">
        <f t="shared" si="1"/>
        <v>-1.5016117140991017</v>
      </c>
      <c r="K32" s="18" t="e">
        <f>G32-#REF!</f>
        <v>#REF!</v>
      </c>
      <c r="L32" s="19" t="e">
        <f>K32/#REF!*100</f>
        <v>#REF!</v>
      </c>
    </row>
    <row r="33" spans="2:12" s="33" customFormat="1" ht="25.2" customHeight="1" thickBot="1" x14ac:dyDescent="0.35">
      <c r="B33" s="27"/>
      <c r="C33" s="86" t="s">
        <v>23</v>
      </c>
      <c r="D33" s="81">
        <v>12546122.290578244</v>
      </c>
      <c r="E33" s="56">
        <v>10896924.500270307</v>
      </c>
      <c r="F33" s="57">
        <v>0.86854920172853456</v>
      </c>
      <c r="G33" s="56">
        <f>SUM(G22:G32)</f>
        <v>15045773.562361339</v>
      </c>
      <c r="H33" s="56">
        <f>SUM(H22:H32)</f>
        <v>13068786.268600788</v>
      </c>
      <c r="I33" s="57">
        <f t="shared" si="0"/>
        <v>0.86860181794133851</v>
      </c>
      <c r="J33" s="58">
        <f t="shared" si="1"/>
        <v>5.261621280394646E-5</v>
      </c>
      <c r="K33" s="18" t="e">
        <f>G33-#REF!</f>
        <v>#REF!</v>
      </c>
      <c r="L33" s="19" t="e">
        <f>K33/#REF!*100</f>
        <v>#REF!</v>
      </c>
    </row>
    <row r="34" spans="2:12" ht="25.2" customHeight="1" thickBot="1" x14ac:dyDescent="0.35">
      <c r="B34" s="27"/>
      <c r="C34" s="86" t="s">
        <v>36</v>
      </c>
      <c r="D34" s="120"/>
      <c r="E34" s="114"/>
      <c r="F34" s="114"/>
      <c r="G34" s="114"/>
      <c r="H34" s="114"/>
      <c r="I34" s="114"/>
      <c r="J34" s="115"/>
      <c r="K34" s="18" t="e">
        <f>G34-#REF!</f>
        <v>#REF!</v>
      </c>
      <c r="L34" s="19" t="e">
        <f>K34/#REF!*100</f>
        <v>#REF!</v>
      </c>
    </row>
    <row r="35" spans="2:12" ht="25.2" customHeight="1" x14ac:dyDescent="0.3">
      <c r="B35" s="34">
        <v>24</v>
      </c>
      <c r="C35" s="87" t="s">
        <v>37</v>
      </c>
      <c r="D35" s="77">
        <v>310678.83314239967</v>
      </c>
      <c r="E35" s="59">
        <v>254566.92639258961</v>
      </c>
      <c r="F35" s="60">
        <v>0.81938934757073978</v>
      </c>
      <c r="G35" s="64">
        <v>562629.47528189782</v>
      </c>
      <c r="H35" s="65">
        <v>335920.75484082941</v>
      </c>
      <c r="I35" s="63">
        <f t="shared" si="0"/>
        <v>0.59705502395252386</v>
      </c>
      <c r="J35" s="63">
        <f t="shared" si="1"/>
        <v>-0.22233432361821592</v>
      </c>
      <c r="K35" s="18" t="e">
        <f>G35-#REF!</f>
        <v>#REF!</v>
      </c>
      <c r="L35" s="19" t="e">
        <f>K35/#REF!*100</f>
        <v>#REF!</v>
      </c>
    </row>
    <row r="36" spans="2:12" ht="25.2" customHeight="1" x14ac:dyDescent="0.3">
      <c r="B36" s="13">
        <v>25</v>
      </c>
      <c r="C36" s="88" t="s">
        <v>38</v>
      </c>
      <c r="D36" s="78">
        <v>710191.48376010009</v>
      </c>
      <c r="E36" s="14">
        <v>437301.48980340047</v>
      </c>
      <c r="F36" s="15">
        <v>0.61575152589568249</v>
      </c>
      <c r="G36" s="20">
        <v>659367.16815449996</v>
      </c>
      <c r="H36" s="35">
        <v>507260.76883329998</v>
      </c>
      <c r="I36" s="17">
        <f t="shared" si="0"/>
        <v>0.76931456907851514</v>
      </c>
      <c r="J36" s="17">
        <f t="shared" si="1"/>
        <v>0.15356304318283265</v>
      </c>
      <c r="K36" s="18" t="e">
        <f>G36-#REF!</f>
        <v>#REF!</v>
      </c>
      <c r="L36" s="19" t="e">
        <f>K36/#REF!*100</f>
        <v>#REF!</v>
      </c>
    </row>
    <row r="37" spans="2:12" ht="25.2" customHeight="1" x14ac:dyDescent="0.3">
      <c r="B37" s="13">
        <v>26</v>
      </c>
      <c r="C37" s="88" t="s">
        <v>39</v>
      </c>
      <c r="D37" s="78">
        <v>207945.72536390001</v>
      </c>
      <c r="E37" s="14">
        <v>47354.5246252</v>
      </c>
      <c r="F37" s="15">
        <v>0.22772540547458103</v>
      </c>
      <c r="G37" s="20">
        <v>263725</v>
      </c>
      <c r="H37" s="35">
        <v>65283</v>
      </c>
      <c r="I37" s="17">
        <f t="shared" si="0"/>
        <v>0.24754194710399091</v>
      </c>
      <c r="J37" s="17">
        <f t="shared" si="1"/>
        <v>1.9816541629409878E-2</v>
      </c>
      <c r="K37" s="18" t="e">
        <f>G37-#REF!</f>
        <v>#REF!</v>
      </c>
      <c r="L37" s="19" t="e">
        <f>K37/#REF!*100</f>
        <v>#REF!</v>
      </c>
    </row>
    <row r="38" spans="2:12" ht="25.2" customHeight="1" thickBot="1" x14ac:dyDescent="0.35">
      <c r="B38" s="21">
        <v>27</v>
      </c>
      <c r="C38" s="89" t="s">
        <v>40</v>
      </c>
      <c r="D38" s="79">
        <v>114112.68465999998</v>
      </c>
      <c r="E38" s="22">
        <v>35863.012102099972</v>
      </c>
      <c r="F38" s="23">
        <v>0.31427717443467584</v>
      </c>
      <c r="G38" s="24">
        <v>134956.51757000003</v>
      </c>
      <c r="H38" s="36">
        <v>50055.842098300003</v>
      </c>
      <c r="I38" s="26">
        <f t="shared" si="0"/>
        <v>0.37090348061431527</v>
      </c>
      <c r="J38" s="26">
        <f t="shared" si="1"/>
        <v>5.662630617963943E-2</v>
      </c>
      <c r="K38" s="18" t="e">
        <f>G38-#REF!</f>
        <v>#REF!</v>
      </c>
      <c r="L38" s="19" t="e">
        <f>K38/#REF!*100</f>
        <v>#REF!</v>
      </c>
    </row>
    <row r="39" spans="2:12" s="33" customFormat="1" ht="25.2" customHeight="1" thickBot="1" x14ac:dyDescent="0.35">
      <c r="B39" s="27"/>
      <c r="C39" s="86" t="s">
        <v>23</v>
      </c>
      <c r="D39" s="82">
        <v>1342928.7269263999</v>
      </c>
      <c r="E39" s="43">
        <v>775085.95292328997</v>
      </c>
      <c r="F39" s="29">
        <v>0.57716090018958177</v>
      </c>
      <c r="G39" s="30">
        <f>SUM(G35:G38)</f>
        <v>1620678.161006398</v>
      </c>
      <c r="H39" s="30">
        <f>SUM(H35:H38)</f>
        <v>958520.36577242939</v>
      </c>
      <c r="I39" s="29">
        <f t="shared" si="0"/>
        <v>0.59143165425096722</v>
      </c>
      <c r="J39" s="32">
        <f t="shared" si="1"/>
        <v>1.4270754061385449E-2</v>
      </c>
      <c r="K39" s="18" t="e">
        <f>G39-#REF!</f>
        <v>#REF!</v>
      </c>
      <c r="L39" s="19" t="e">
        <f>K39/#REF!*100</f>
        <v>#REF!</v>
      </c>
    </row>
    <row r="40" spans="2:12" ht="25.2" customHeight="1" thickBot="1" x14ac:dyDescent="0.35">
      <c r="B40" s="27" t="s">
        <v>41</v>
      </c>
      <c r="C40" s="86" t="s">
        <v>42</v>
      </c>
      <c r="D40" s="120"/>
      <c r="E40" s="114"/>
      <c r="F40" s="114"/>
      <c r="G40" s="114"/>
      <c r="H40" s="114"/>
      <c r="I40" s="114"/>
      <c r="J40" s="115"/>
      <c r="K40" s="18" t="e">
        <f>G40-#REF!</f>
        <v>#REF!</v>
      </c>
      <c r="L40" s="19" t="e">
        <f>K40/#REF!*100</f>
        <v>#REF!</v>
      </c>
    </row>
    <row r="41" spans="2:12" ht="25.2" customHeight="1" thickBot="1" x14ac:dyDescent="0.35">
      <c r="B41" s="75">
        <v>28</v>
      </c>
      <c r="C41" s="91" t="s">
        <v>43</v>
      </c>
      <c r="D41" s="83">
        <v>1240958</v>
      </c>
      <c r="E41" s="66">
        <v>851705</v>
      </c>
      <c r="F41" s="67">
        <v>0.68632862675449124</v>
      </c>
      <c r="G41" s="68">
        <v>1389720.7399999995</v>
      </c>
      <c r="H41" s="69">
        <v>967229</v>
      </c>
      <c r="I41" s="49">
        <f t="shared" si="0"/>
        <v>0.69598802994046149</v>
      </c>
      <c r="J41" s="49">
        <f t="shared" si="1"/>
        <v>9.65940318597025E-3</v>
      </c>
      <c r="K41" s="18" t="e">
        <f>G41-#REF!</f>
        <v>#REF!</v>
      </c>
      <c r="L41" s="19" t="e">
        <f>K41/#REF!*100</f>
        <v>#REF!</v>
      </c>
    </row>
    <row r="42" spans="2:12" s="33" customFormat="1" ht="25.2" customHeight="1" thickBot="1" x14ac:dyDescent="0.35">
      <c r="B42" s="27"/>
      <c r="C42" s="86" t="s">
        <v>23</v>
      </c>
      <c r="D42" s="82">
        <v>1240958</v>
      </c>
      <c r="E42" s="42">
        <v>851705</v>
      </c>
      <c r="F42" s="29">
        <v>0.68632862675449124</v>
      </c>
      <c r="G42" s="24">
        <f>G41</f>
        <v>1389720.7399999995</v>
      </c>
      <c r="H42" s="24">
        <f>H41</f>
        <v>967229</v>
      </c>
      <c r="I42" s="29">
        <f t="shared" si="0"/>
        <v>0.69598802994046149</v>
      </c>
      <c r="J42" s="26">
        <f t="shared" si="1"/>
        <v>9.65940318597025E-3</v>
      </c>
      <c r="K42" s="18" t="e">
        <f>G42-#REF!</f>
        <v>#REF!</v>
      </c>
      <c r="L42" s="19" t="e">
        <f>K42/#REF!*100</f>
        <v>#REF!</v>
      </c>
    </row>
    <row r="43" spans="2:12" ht="25.2" customHeight="1" thickBot="1" x14ac:dyDescent="0.35">
      <c r="B43" s="27" t="s">
        <v>44</v>
      </c>
      <c r="C43" s="86" t="s">
        <v>45</v>
      </c>
      <c r="D43" s="120"/>
      <c r="E43" s="114"/>
      <c r="F43" s="114"/>
      <c r="G43" s="114"/>
      <c r="H43" s="114"/>
      <c r="I43" s="114"/>
      <c r="J43" s="115"/>
      <c r="K43" s="18" t="e">
        <f>G43-#REF!</f>
        <v>#REF!</v>
      </c>
      <c r="L43" s="19" t="e">
        <f>K43/#REF!*100</f>
        <v>#REF!</v>
      </c>
    </row>
    <row r="44" spans="2:12" ht="25.2" customHeight="1" thickBot="1" x14ac:dyDescent="0.35">
      <c r="B44" s="75">
        <v>29</v>
      </c>
      <c r="C44" s="92" t="s">
        <v>46</v>
      </c>
      <c r="D44" s="84">
        <v>1841270.0516350982</v>
      </c>
      <c r="E44" s="70">
        <v>1132159.6241187998</v>
      </c>
      <c r="F44" s="67">
        <v>0.6148797256075561</v>
      </c>
      <c r="G44" s="71">
        <v>1858237.2340849997</v>
      </c>
      <c r="H44" s="72">
        <v>1068804</v>
      </c>
      <c r="I44" s="49">
        <f t="shared" si="0"/>
        <v>0.57517090950245731</v>
      </c>
      <c r="J44" s="49">
        <f t="shared" si="1"/>
        <v>-3.9708816105098799E-2</v>
      </c>
      <c r="K44" s="18" t="e">
        <f>G44-#REF!</f>
        <v>#REF!</v>
      </c>
      <c r="L44" s="19" t="e">
        <f>K44/#REF!*100</f>
        <v>#REF!</v>
      </c>
    </row>
    <row r="45" spans="2:12" s="33" customFormat="1" ht="25.2" customHeight="1" thickBot="1" x14ac:dyDescent="0.35">
      <c r="B45" s="27"/>
      <c r="C45" s="86" t="s">
        <v>23</v>
      </c>
      <c r="D45" s="82">
        <v>1841270.0516350982</v>
      </c>
      <c r="E45" s="42">
        <v>1132159.6241187998</v>
      </c>
      <c r="F45" s="29">
        <v>0.6148797256075561</v>
      </c>
      <c r="G45" s="30">
        <f>G44</f>
        <v>1858237.2340849997</v>
      </c>
      <c r="H45" s="30">
        <f>H44</f>
        <v>1068804</v>
      </c>
      <c r="I45" s="29">
        <f t="shared" si="0"/>
        <v>0.57517090950245731</v>
      </c>
      <c r="J45" s="26">
        <f t="shared" si="1"/>
        <v>-3.9708816105098799E-2</v>
      </c>
      <c r="K45" s="18" t="e">
        <f>G45-#REF!</f>
        <v>#REF!</v>
      </c>
      <c r="L45" s="19" t="e">
        <f>K45/#REF!*100</f>
        <v>#REF!</v>
      </c>
    </row>
    <row r="46" spans="2:12" ht="25.2" customHeight="1" thickBot="1" x14ac:dyDescent="0.35">
      <c r="B46" s="75"/>
      <c r="C46" s="93" t="s">
        <v>47</v>
      </c>
      <c r="D46" s="120"/>
      <c r="E46" s="114"/>
      <c r="F46" s="114"/>
      <c r="G46" s="114"/>
      <c r="H46" s="114"/>
      <c r="I46" s="114"/>
      <c r="J46" s="115"/>
      <c r="K46" s="6"/>
      <c r="L46" s="6"/>
    </row>
    <row r="47" spans="2:12" ht="25.2" customHeight="1" thickBot="1" x14ac:dyDescent="0.35">
      <c r="B47" s="27"/>
      <c r="C47" s="86" t="s">
        <v>48</v>
      </c>
      <c r="D47" s="85">
        <v>50779524.516951025</v>
      </c>
      <c r="E47" s="28">
        <v>29598707.573748697</v>
      </c>
      <c r="F47" s="29">
        <v>0.58288666259307276</v>
      </c>
      <c r="G47" s="45">
        <f>G39+G33+G20</f>
        <v>55528583.837353542</v>
      </c>
      <c r="H47" s="45">
        <f>H39+H33+H20</f>
        <v>32606193.946744319</v>
      </c>
      <c r="I47" s="29">
        <f t="shared" si="0"/>
        <v>0.58719656964870126</v>
      </c>
      <c r="J47" s="32">
        <f t="shared" si="1"/>
        <v>4.3099070556285035E-3</v>
      </c>
      <c r="K47" s="6"/>
      <c r="L47" s="6"/>
    </row>
    <row r="48" spans="2:12" ht="25.2" customHeight="1" thickBot="1" x14ac:dyDescent="0.35">
      <c r="B48" s="75"/>
      <c r="C48" s="94" t="s">
        <v>49</v>
      </c>
      <c r="D48" s="85">
        <v>1240958</v>
      </c>
      <c r="E48" s="46">
        <v>851705</v>
      </c>
      <c r="F48" s="29">
        <v>0.68632862675449124</v>
      </c>
      <c r="G48" s="47">
        <f>G42</f>
        <v>1389720.7399999995</v>
      </c>
      <c r="H48" s="48">
        <f>H42</f>
        <v>967229</v>
      </c>
      <c r="I48" s="29">
        <f t="shared" si="0"/>
        <v>0.69598802994046149</v>
      </c>
      <c r="J48" s="49">
        <f t="shared" si="1"/>
        <v>9.65940318597025E-3</v>
      </c>
      <c r="K48" s="6"/>
      <c r="L48" s="6"/>
    </row>
    <row r="49" spans="2:12" ht="25.2" customHeight="1" thickBot="1" x14ac:dyDescent="0.35">
      <c r="B49" s="40"/>
      <c r="C49" s="41" t="s">
        <v>50</v>
      </c>
      <c r="D49" s="28">
        <v>52020482.516951025</v>
      </c>
      <c r="E49" s="28">
        <v>30450412.573748697</v>
      </c>
      <c r="F49" s="29">
        <v>0.58535428931914157</v>
      </c>
      <c r="G49" s="45">
        <f>G48+G47</f>
        <v>56918304.577353545</v>
      </c>
      <c r="H49" s="50">
        <f>H48+H47</f>
        <v>33573422.946744323</v>
      </c>
      <c r="I49" s="29">
        <f t="shared" si="0"/>
        <v>0.58985282847132448</v>
      </c>
      <c r="J49" s="32">
        <f t="shared" si="1"/>
        <v>4.498539152182901E-3</v>
      </c>
      <c r="K49" s="6"/>
      <c r="L49" s="6"/>
    </row>
    <row r="50" spans="2:12" ht="25.2" customHeight="1" thickBot="1" x14ac:dyDescent="0.35">
      <c r="B50" s="44"/>
      <c r="C50" s="113" t="s">
        <v>51</v>
      </c>
      <c r="D50" s="114"/>
      <c r="E50" s="114"/>
      <c r="F50" s="114"/>
      <c r="G50" s="114"/>
      <c r="H50" s="114"/>
      <c r="I50" s="114"/>
      <c r="J50" s="115"/>
      <c r="K50" s="6"/>
      <c r="L50" s="6"/>
    </row>
    <row r="51" spans="2:12" ht="25.2" customHeight="1" thickBot="1" x14ac:dyDescent="0.35">
      <c r="B51" s="40"/>
      <c r="C51" s="41" t="s">
        <v>52</v>
      </c>
      <c r="D51" s="28">
        <v>53861752.568586126</v>
      </c>
      <c r="E51" s="28">
        <v>31582572.197867498</v>
      </c>
      <c r="F51" s="29">
        <v>0.586363619669655</v>
      </c>
      <c r="G51" s="45">
        <f t="shared" ref="G51" si="2">SUM(G45+G49)</f>
        <v>58776541.811438546</v>
      </c>
      <c r="H51" s="50">
        <f>H49+H45</f>
        <v>34642226.946744323</v>
      </c>
      <c r="I51" s="29">
        <f t="shared" si="0"/>
        <v>0.58938865539044993</v>
      </c>
      <c r="J51" s="32">
        <f t="shared" si="1"/>
        <v>3.025035720794933E-3</v>
      </c>
      <c r="K51" s="6"/>
      <c r="L51" s="6"/>
    </row>
    <row r="52" spans="2:12" x14ac:dyDescent="0.3">
      <c r="B52" s="51"/>
      <c r="C52" s="52"/>
      <c r="D52" s="52"/>
      <c r="E52" s="52"/>
      <c r="F52" s="53"/>
      <c r="G52" s="3"/>
      <c r="H52" s="53"/>
    </row>
    <row r="53" spans="2:12" x14ac:dyDescent="0.3">
      <c r="G53" s="3"/>
      <c r="I53" s="3" t="s">
        <v>53</v>
      </c>
    </row>
    <row r="54" spans="2:12" x14ac:dyDescent="0.3">
      <c r="G54" s="3"/>
    </row>
    <row r="55" spans="2:12" x14ac:dyDescent="0.3">
      <c r="G55" s="3"/>
    </row>
    <row r="56" spans="2:12" x14ac:dyDescent="0.3">
      <c r="G56" s="3"/>
    </row>
    <row r="57" spans="2:12" x14ac:dyDescent="0.3">
      <c r="G57" s="3"/>
    </row>
    <row r="58" spans="2:12" x14ac:dyDescent="0.3">
      <c r="G58" s="3"/>
    </row>
    <row r="59" spans="2:12" x14ac:dyDescent="0.3">
      <c r="G59" s="3"/>
    </row>
    <row r="60" spans="2:12" x14ac:dyDescent="0.3">
      <c r="G60" s="3"/>
    </row>
    <row r="61" spans="2:12" x14ac:dyDescent="0.3">
      <c r="G61" s="3"/>
    </row>
    <row r="62" spans="2:12" x14ac:dyDescent="0.3">
      <c r="G62" s="3"/>
    </row>
  </sheetData>
  <mergeCells count="17">
    <mergeCell ref="C50:J50"/>
    <mergeCell ref="D7:J7"/>
    <mergeCell ref="D21:J21"/>
    <mergeCell ref="D34:J34"/>
    <mergeCell ref="D40:J40"/>
    <mergeCell ref="D43:J43"/>
    <mergeCell ref="D46:J46"/>
    <mergeCell ref="I2:J2"/>
    <mergeCell ref="B3:J3"/>
    <mergeCell ref="I4:J4"/>
    <mergeCell ref="B5:B6"/>
    <mergeCell ref="C5:C6"/>
    <mergeCell ref="D5:E5"/>
    <mergeCell ref="F5:F6"/>
    <mergeCell ref="G5:H5"/>
    <mergeCell ref="I5:I6"/>
    <mergeCell ref="J5:J6"/>
  </mergeCells>
  <pageMargins left="0" right="0.99" top="0.66" bottom="0" header="0.17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2023-08-04T06:19:12Z</cp:lastPrinted>
  <dcterms:created xsi:type="dcterms:W3CDTF">2023-07-05T10:38:10Z</dcterms:created>
  <dcterms:modified xsi:type="dcterms:W3CDTF">2023-08-09T09:08:47Z</dcterms:modified>
</cp:coreProperties>
</file>