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l Agenda and Annexures SLBC 165\"/>
    </mc:Choice>
  </mc:AlternateContent>
  <bookViews>
    <workbookView xWindow="0" yWindow="0" windowWidth="23040" windowHeight="8784"/>
  </bookViews>
  <sheets>
    <sheet name="Sheet1" sheetId="1" r:id="rId1"/>
  </sheets>
  <definedNames>
    <definedName name="_xlnm.Print_Area" localSheetId="0">Sheet1!$A$1:$Y$53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2" i="1" l="1"/>
  <c r="R52" i="1"/>
  <c r="S50" i="1"/>
  <c r="R50" i="1"/>
  <c r="S49" i="1"/>
  <c r="R49" i="1"/>
  <c r="R48" i="1"/>
  <c r="S48" i="1"/>
  <c r="S46" i="1"/>
  <c r="R46" i="1"/>
  <c r="L52" i="1"/>
  <c r="K52" i="1"/>
  <c r="L49" i="1"/>
  <c r="K49" i="1"/>
  <c r="L50" i="1"/>
  <c r="K50" i="1"/>
  <c r="L48" i="1"/>
  <c r="K48" i="1"/>
  <c r="U52" i="1" l="1"/>
  <c r="T52" i="1"/>
  <c r="U43" i="1"/>
  <c r="T43" i="1"/>
  <c r="U33" i="1"/>
  <c r="T33" i="1"/>
  <c r="N52" i="1"/>
  <c r="M52" i="1"/>
  <c r="O45" i="1"/>
  <c r="N46" i="1"/>
  <c r="M46" i="1"/>
  <c r="N43" i="1"/>
  <c r="M43" i="1"/>
  <c r="I31" i="1"/>
  <c r="I32" i="1"/>
  <c r="I33" i="1"/>
  <c r="G46" i="1"/>
  <c r="F46" i="1"/>
  <c r="G43" i="1"/>
  <c r="F43" i="1"/>
  <c r="N20" i="1"/>
  <c r="M20" i="1"/>
  <c r="G20" i="1"/>
  <c r="F20" i="1"/>
  <c r="V32" i="1" l="1"/>
  <c r="V33" i="1"/>
  <c r="O31" i="1"/>
  <c r="Q31" i="1" s="1"/>
  <c r="O32" i="1"/>
  <c r="Q32" i="1" s="1"/>
  <c r="O33" i="1"/>
  <c r="P31" i="1"/>
  <c r="P32" i="1"/>
  <c r="I37" i="1"/>
  <c r="J37" i="1" s="1"/>
  <c r="I38" i="1"/>
  <c r="J38" i="1" s="1"/>
  <c r="I39" i="1"/>
  <c r="I35" i="1"/>
  <c r="J35" i="1" s="1"/>
  <c r="W52" i="1" l="1"/>
  <c r="V52" i="1"/>
  <c r="P52" i="1"/>
  <c r="I52" i="1"/>
  <c r="H52" i="1"/>
  <c r="W50" i="1"/>
  <c r="V50" i="1"/>
  <c r="P50" i="1"/>
  <c r="O50" i="1"/>
  <c r="I50" i="1"/>
  <c r="H50" i="1"/>
  <c r="W49" i="1"/>
  <c r="V49" i="1"/>
  <c r="P49" i="1"/>
  <c r="O49" i="1"/>
  <c r="I49" i="1"/>
  <c r="H49" i="1"/>
  <c r="W48" i="1"/>
  <c r="V48" i="1"/>
  <c r="P48" i="1"/>
  <c r="O48" i="1"/>
  <c r="I48" i="1"/>
  <c r="H48" i="1"/>
  <c r="V46" i="1"/>
  <c r="W46" i="1"/>
  <c r="P46" i="1"/>
  <c r="O46" i="1"/>
  <c r="H46" i="1"/>
  <c r="I46" i="1"/>
  <c r="J46" i="1" s="1"/>
  <c r="W45" i="1"/>
  <c r="V45" i="1"/>
  <c r="P45" i="1"/>
  <c r="Q45" i="1" s="1"/>
  <c r="I45" i="1"/>
  <c r="H45" i="1"/>
  <c r="V43" i="1"/>
  <c r="W43" i="1"/>
  <c r="O43" i="1"/>
  <c r="P43" i="1"/>
  <c r="Q43" i="1" s="1"/>
  <c r="I43" i="1"/>
  <c r="H43" i="1"/>
  <c r="W41" i="1"/>
  <c r="V41" i="1"/>
  <c r="P41" i="1"/>
  <c r="O41" i="1"/>
  <c r="I41" i="1"/>
  <c r="H41" i="1"/>
  <c r="V39" i="1"/>
  <c r="W39" i="1"/>
  <c r="O39" i="1"/>
  <c r="H39" i="1"/>
  <c r="J39" i="1" s="1"/>
  <c r="W38" i="1"/>
  <c r="V38" i="1"/>
  <c r="P38" i="1"/>
  <c r="O38" i="1"/>
  <c r="W37" i="1"/>
  <c r="V37" i="1"/>
  <c r="P37" i="1"/>
  <c r="O37" i="1"/>
  <c r="W36" i="1"/>
  <c r="V36" i="1"/>
  <c r="X36" i="1" s="1"/>
  <c r="P36" i="1"/>
  <c r="O36" i="1"/>
  <c r="I36" i="1"/>
  <c r="H36" i="1"/>
  <c r="J36" i="1" s="1"/>
  <c r="W35" i="1"/>
  <c r="V35" i="1"/>
  <c r="P35" i="1"/>
  <c r="O35" i="1"/>
  <c r="W33" i="1"/>
  <c r="X33" i="1"/>
  <c r="P33" i="1"/>
  <c r="Q33" i="1" s="1"/>
  <c r="H33" i="1"/>
  <c r="W32" i="1"/>
  <c r="X32" i="1" s="1"/>
  <c r="W31" i="1"/>
  <c r="V31" i="1"/>
  <c r="W30" i="1"/>
  <c r="V30" i="1"/>
  <c r="P30" i="1"/>
  <c r="O30" i="1"/>
  <c r="I30" i="1"/>
  <c r="H30" i="1"/>
  <c r="W29" i="1"/>
  <c r="V29" i="1"/>
  <c r="X29" i="1" s="1"/>
  <c r="P29" i="1"/>
  <c r="O29" i="1"/>
  <c r="I29" i="1"/>
  <c r="H29" i="1"/>
  <c r="W28" i="1"/>
  <c r="V28" i="1"/>
  <c r="P28" i="1"/>
  <c r="O28" i="1"/>
  <c r="J28" i="1"/>
  <c r="W27" i="1"/>
  <c r="V27" i="1"/>
  <c r="P27" i="1"/>
  <c r="O27" i="1"/>
  <c r="I27" i="1"/>
  <c r="H27" i="1"/>
  <c r="W26" i="1"/>
  <c r="V26" i="1"/>
  <c r="P26" i="1"/>
  <c r="O26" i="1"/>
  <c r="I26" i="1"/>
  <c r="H26" i="1"/>
  <c r="W25" i="1"/>
  <c r="V25" i="1"/>
  <c r="P25" i="1"/>
  <c r="O25" i="1"/>
  <c r="I25" i="1"/>
  <c r="H25" i="1"/>
  <c r="W24" i="1"/>
  <c r="V24" i="1"/>
  <c r="P24" i="1"/>
  <c r="O24" i="1"/>
  <c r="I24" i="1"/>
  <c r="H24" i="1"/>
  <c r="W23" i="1"/>
  <c r="V23" i="1"/>
  <c r="P23" i="1"/>
  <c r="O23" i="1"/>
  <c r="W22" i="1"/>
  <c r="V22" i="1"/>
  <c r="P22" i="1"/>
  <c r="O22" i="1"/>
  <c r="I22" i="1"/>
  <c r="H22" i="1"/>
  <c r="W20" i="1"/>
  <c r="V20" i="1"/>
  <c r="P20" i="1"/>
  <c r="O20" i="1"/>
  <c r="I20" i="1"/>
  <c r="H20" i="1"/>
  <c r="W19" i="1"/>
  <c r="V19" i="1"/>
  <c r="X19" i="1" s="1"/>
  <c r="P19" i="1"/>
  <c r="O19" i="1"/>
  <c r="I19" i="1"/>
  <c r="H19" i="1"/>
  <c r="W18" i="1"/>
  <c r="V18" i="1"/>
  <c r="P18" i="1"/>
  <c r="O18" i="1"/>
  <c r="I18" i="1"/>
  <c r="H18" i="1"/>
  <c r="W17" i="1"/>
  <c r="V17" i="1"/>
  <c r="P17" i="1"/>
  <c r="O17" i="1"/>
  <c r="I17" i="1"/>
  <c r="H17" i="1"/>
  <c r="W16" i="1"/>
  <c r="V16" i="1"/>
  <c r="P16" i="1"/>
  <c r="O16" i="1"/>
  <c r="Q16" i="1" s="1"/>
  <c r="I16" i="1"/>
  <c r="H16" i="1"/>
  <c r="W15" i="1"/>
  <c r="V15" i="1"/>
  <c r="X15" i="1" s="1"/>
  <c r="P15" i="1"/>
  <c r="O15" i="1"/>
  <c r="I15" i="1"/>
  <c r="H15" i="1"/>
  <c r="W14" i="1"/>
  <c r="V14" i="1"/>
  <c r="P14" i="1"/>
  <c r="O14" i="1"/>
  <c r="I14" i="1"/>
  <c r="H14" i="1"/>
  <c r="W13" i="1"/>
  <c r="V13" i="1"/>
  <c r="P13" i="1"/>
  <c r="O13" i="1"/>
  <c r="I13" i="1"/>
  <c r="H13" i="1"/>
  <c r="J13" i="1" s="1"/>
  <c r="W12" i="1"/>
  <c r="V12" i="1"/>
  <c r="P12" i="1"/>
  <c r="O12" i="1"/>
  <c r="Q12" i="1" s="1"/>
  <c r="I12" i="1"/>
  <c r="H12" i="1"/>
  <c r="W11" i="1"/>
  <c r="V11" i="1"/>
  <c r="P11" i="1"/>
  <c r="O11" i="1"/>
  <c r="I11" i="1"/>
  <c r="H11" i="1"/>
  <c r="W10" i="1"/>
  <c r="V10" i="1"/>
  <c r="P10" i="1"/>
  <c r="O10" i="1"/>
  <c r="I10" i="1"/>
  <c r="H10" i="1"/>
  <c r="W9" i="1"/>
  <c r="V9" i="1"/>
  <c r="P9" i="1"/>
  <c r="O9" i="1"/>
  <c r="I9" i="1"/>
  <c r="H9" i="1"/>
  <c r="W8" i="1"/>
  <c r="V8" i="1"/>
  <c r="P8" i="1"/>
  <c r="O8" i="1"/>
  <c r="I8" i="1"/>
  <c r="H8" i="1"/>
  <c r="X39" i="1" l="1"/>
  <c r="Q35" i="1"/>
  <c r="X9" i="1"/>
  <c r="X10" i="1"/>
  <c r="X11" i="1"/>
  <c r="J9" i="1"/>
  <c r="J17" i="1"/>
  <c r="Q28" i="1"/>
  <c r="Q30" i="1"/>
  <c r="Q20" i="1"/>
  <c r="X46" i="1"/>
  <c r="X31" i="1"/>
  <c r="X8" i="1"/>
  <c r="X43" i="1"/>
  <c r="X14" i="1"/>
  <c r="X16" i="1"/>
  <c r="X17" i="1"/>
  <c r="X23" i="1"/>
  <c r="X26" i="1"/>
  <c r="X38" i="1"/>
  <c r="X20" i="1"/>
  <c r="X35" i="1"/>
  <c r="X37" i="1"/>
  <c r="X41" i="1"/>
  <c r="X13" i="1"/>
  <c r="X28" i="1"/>
  <c r="X48" i="1"/>
  <c r="X50" i="1"/>
  <c r="X18" i="1"/>
  <c r="X24" i="1"/>
  <c r="X25" i="1"/>
  <c r="X45" i="1"/>
  <c r="X12" i="1"/>
  <c r="X49" i="1"/>
  <c r="X27" i="1"/>
  <c r="Q8" i="1"/>
  <c r="Q36" i="1"/>
  <c r="Q37" i="1"/>
  <c r="Q9" i="1"/>
  <c r="Q10" i="1"/>
  <c r="Q11" i="1"/>
  <c r="Q22" i="1"/>
  <c r="Q13" i="1"/>
  <c r="Q14" i="1"/>
  <c r="Q15" i="1"/>
  <c r="Q41" i="1"/>
  <c r="Q17" i="1"/>
  <c r="Q18" i="1"/>
  <c r="Q19" i="1"/>
  <c r="Q23" i="1"/>
  <c r="Q24" i="1"/>
  <c r="Q25" i="1"/>
  <c r="Q26" i="1"/>
  <c r="Q27" i="1"/>
  <c r="Q29" i="1"/>
  <c r="Q38" i="1"/>
  <c r="Q48" i="1"/>
  <c r="Q49" i="1"/>
  <c r="Q50" i="1"/>
  <c r="J29" i="1"/>
  <c r="J10" i="1"/>
  <c r="J11" i="1"/>
  <c r="J18" i="1"/>
  <c r="J19" i="1"/>
  <c r="J33" i="1"/>
  <c r="J48" i="1"/>
  <c r="J49" i="1"/>
  <c r="J50" i="1"/>
  <c r="J52" i="1"/>
  <c r="J41" i="1"/>
  <c r="J24" i="1"/>
  <c r="J26" i="1"/>
  <c r="J22" i="1"/>
  <c r="J30" i="1"/>
  <c r="J20" i="1"/>
  <c r="J12" i="1"/>
  <c r="J14" i="1"/>
  <c r="J15" i="1"/>
  <c r="J8" i="1"/>
  <c r="J16" i="1"/>
  <c r="J25" i="1"/>
  <c r="X22" i="1"/>
  <c r="J43" i="1"/>
  <c r="X30" i="1"/>
  <c r="P39" i="1"/>
  <c r="Q39" i="1" s="1"/>
  <c r="J45" i="1"/>
  <c r="Q46" i="1"/>
  <c r="J27" i="1"/>
  <c r="X52" i="1"/>
  <c r="O52" i="1"/>
  <c r="Q52" i="1" s="1"/>
</calcChain>
</file>

<file path=xl/sharedStrings.xml><?xml version="1.0" encoding="utf-8"?>
<sst xmlns="http://schemas.openxmlformats.org/spreadsheetml/2006/main" count="77" uniqueCount="59">
  <si>
    <t xml:space="preserve">                                                Bank  Wise Y-o-Y CD Ratio Comparision (AREA WISE) </t>
  </si>
  <si>
    <t>Amount in Lakhs</t>
  </si>
  <si>
    <t>Sr. No</t>
  </si>
  <si>
    <t>BANK NAME</t>
  </si>
  <si>
    <t>Rural Area</t>
  </si>
  <si>
    <t>Semi-Urban</t>
  </si>
  <si>
    <t>Urban</t>
  </si>
  <si>
    <t>Deposits</t>
  </si>
  <si>
    <t>Advances</t>
  </si>
  <si>
    <t xml:space="preserve">CD RATIO </t>
  </si>
  <si>
    <t>YOY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</si>
  <si>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</si>
  <si>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</si>
  <si>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</si>
  <si>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</si>
  <si>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</si>
  <si>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</si>
  <si>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</si>
  <si>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</si>
  <si>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</si>
  <si>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</si>
  <si>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</si>
  <si>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</si>
  <si>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</si>
  <si>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</si>
  <si>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</si>
  <si>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</si>
  <si>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</si>
  <si>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</si>
  <si>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</si>
  <si>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 xml:space="preserve">HDFC BANK 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</si>
  <si>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</si>
  <si>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</si>
  <si>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</si>
  <si>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</si>
  <si>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</si>
  <si>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</si>
  <si>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</si>
  <si>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</si>
  <si>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C</t>
  </si>
  <si>
    <t>SMALL FINANCE BANK</t>
  </si>
  <si>
    <t>AU SMALL FINANCE BANK</t>
  </si>
  <si>
    <t>CAPITAL SMALL FINANCE BANK</t>
  </si>
  <si>
    <t>UJJIVAN SMALL FINANCE BANK</t>
  </si>
  <si>
    <t>JANA SMALL FINANCE BANK</t>
  </si>
  <si>
    <t>D</t>
  </si>
  <si>
    <t>REGIONAL RURAL BANKS</t>
  </si>
  <si>
    <t>PUNJAB GRAMIN BANK</t>
  </si>
  <si>
    <t>E</t>
  </si>
  <si>
    <t xml:space="preserve">COOPERATIVE BANKS </t>
  </si>
  <si>
    <t>PB. STATE COOPERATIVE BANK</t>
  </si>
  <si>
    <t>SCHEDULED COMMERCIAL BANKS</t>
  </si>
  <si>
    <t>Comm.Bks (A+B+C)</t>
  </si>
  <si>
    <t>RRBs ( D)</t>
  </si>
  <si>
    <t>TOTAL (A+B+C+D)</t>
  </si>
  <si>
    <t xml:space="preserve">SYSTEM                                                            </t>
  </si>
  <si>
    <t>G. TOTAL (A+B+C+D+E)</t>
  </si>
  <si>
    <t>SLBC Punjab</t>
  </si>
  <si>
    <t>Annexure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</si>
</sst>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Tahoma"/>
      <family val="2"/>
    </font>
    <font>
      <b/>
      <sz val="28"/>
      <color theme="1"/>
      <name val="Tahoma"/>
      <family val="2"/>
    </font>
    <font>
      <sz val="28"/>
      <color theme="1"/>
      <name val="Tahoma"/>
      <family val="2"/>
    </font>
    <font>
      <sz val="22"/>
      <color theme="1"/>
      <name val="Arial"/>
      <family val="2"/>
    </font>
    <font>
      <sz val="20"/>
      <color theme="1"/>
      <name val="Tahoma"/>
      <family val="2"/>
    </font>
    <font>
      <sz val="11"/>
      <color theme="1"/>
      <name val="Arial"/>
      <family val="2"/>
    </font>
    <font>
      <sz val="15"/>
      <color theme="1"/>
      <name val="Arial"/>
      <family val="2"/>
    </font>
    <font>
      <b/>
      <sz val="22"/>
      <color theme="1"/>
      <name val="Tahoma"/>
      <family val="2"/>
    </font>
    <font>
      <sz val="22"/>
      <color theme="1"/>
      <name val="Tahoma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0" xfId="0" applyFont="1" applyFill="1" applyBorder="1"/>
    <xf numFmtId="0" fontId="8" fillId="0" borderId="0" xfId="0" applyFont="1"/>
    <xf numFmtId="0" fontId="9" fillId="2" borderId="6" xfId="0" applyFont="1" applyFill="1" applyBorder="1"/>
    <xf numFmtId="0" fontId="9" fillId="2" borderId="1" xfId="0" applyFont="1" applyFill="1" applyBorder="1"/>
    <xf numFmtId="9" fontId="9" fillId="2" borderId="1" xfId="1" applyFont="1" applyFill="1" applyBorder="1"/>
    <xf numFmtId="9" fontId="5" fillId="2" borderId="1" xfId="1" applyFont="1" applyFill="1" applyBorder="1" applyAlignment="1">
      <alignment horizontal="center"/>
    </xf>
    <xf numFmtId="9" fontId="5" fillId="2" borderId="2" xfId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10" fillId="2" borderId="0" xfId="0" applyFont="1" applyFill="1" applyBorder="1"/>
    <xf numFmtId="0" fontId="10" fillId="0" borderId="0" xfId="0" applyFont="1"/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/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9" fontId="5" fillId="2" borderId="9" xfId="1" applyFont="1" applyFill="1" applyBorder="1" applyAlignment="1">
      <alignment horizontal="center" vertical="center"/>
    </xf>
    <xf numFmtId="9" fontId="5" fillId="2" borderId="10" xfId="1" applyFont="1" applyFill="1" applyBorder="1" applyAlignment="1">
      <alignment horizontal="center" vertical="center"/>
    </xf>
    <xf numFmtId="9" fontId="5" fillId="2" borderId="11" xfId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9" fontId="5" fillId="2" borderId="17" xfId="1" applyFont="1" applyFill="1" applyBorder="1" applyAlignment="1">
      <alignment horizontal="center" vertical="center"/>
    </xf>
    <xf numFmtId="9" fontId="5" fillId="2" borderId="4" xfId="1" applyFont="1" applyFill="1" applyBorder="1" applyAlignment="1">
      <alignment horizontal="center" vertical="center"/>
    </xf>
    <xf numFmtId="9" fontId="5" fillId="2" borderId="5" xfId="1" applyFont="1" applyFill="1" applyBorder="1" applyAlignment="1">
      <alignment horizontal="center" vertical="center"/>
    </xf>
    <xf numFmtId="9" fontId="5" fillId="2" borderId="18" xfId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/>
    <xf numFmtId="0" fontId="5" fillId="2" borderId="19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17" fontId="5" fillId="2" borderId="3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7" fontId="5" fillId="2" borderId="17" xfId="0" applyNumberFormat="1" applyFont="1" applyFill="1" applyBorder="1" applyAlignment="1">
      <alignment horizontal="center" vertical="top" wrapText="1"/>
    </xf>
    <xf numFmtId="17" fontId="5" fillId="2" borderId="16" xfId="1" quotePrefix="1" applyNumberFormat="1" applyFont="1" applyFill="1" applyBorder="1" applyAlignment="1">
      <alignment horizontal="center" vertical="center" wrapText="1"/>
    </xf>
    <xf numFmtId="9" fontId="5" fillId="2" borderId="21" xfId="1" applyFont="1" applyFill="1" applyBorder="1" applyAlignment="1">
      <alignment horizontal="center" vertical="center" wrapText="1"/>
    </xf>
    <xf numFmtId="17" fontId="5" fillId="2" borderId="9" xfId="0" applyNumberFormat="1" applyFont="1" applyFill="1" applyBorder="1" applyAlignment="1">
      <alignment horizontal="center" vertical="top" wrapText="1"/>
    </xf>
    <xf numFmtId="17" fontId="5" fillId="2" borderId="18" xfId="0" applyNumberFormat="1" applyFont="1" applyFill="1" applyBorder="1" applyAlignment="1">
      <alignment horizontal="center" vertical="top" wrapText="1"/>
    </xf>
    <xf numFmtId="17" fontId="5" fillId="2" borderId="14" xfId="1" quotePrefix="1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12" fillId="2" borderId="23" xfId="0" applyFont="1" applyFill="1" applyBorder="1"/>
    <xf numFmtId="0" fontId="5" fillId="2" borderId="22" xfId="0" applyFont="1" applyFill="1" applyBorder="1"/>
    <xf numFmtId="0" fontId="5" fillId="2" borderId="24" xfId="0" applyFont="1" applyFill="1" applyBorder="1"/>
    <xf numFmtId="0" fontId="5" fillId="2" borderId="25" xfId="0" applyFont="1" applyFill="1" applyBorder="1"/>
    <xf numFmtId="9" fontId="5" fillId="2" borderId="22" xfId="1" quotePrefix="1" applyFont="1" applyFill="1" applyBorder="1"/>
    <xf numFmtId="9" fontId="5" fillId="2" borderId="24" xfId="1" quotePrefix="1" applyFont="1" applyFill="1" applyBorder="1"/>
    <xf numFmtId="9" fontId="5" fillId="2" borderId="23" xfId="1" applyFont="1" applyFill="1" applyBorder="1"/>
    <xf numFmtId="9" fontId="5" fillId="2" borderId="32" xfId="1" applyFont="1" applyFill="1" applyBorder="1"/>
    <xf numFmtId="9" fontId="5" fillId="2" borderId="26" xfId="1" applyFont="1" applyFill="1" applyBorder="1"/>
    <xf numFmtId="9" fontId="5" fillId="2" borderId="32" xfId="1" quotePrefix="1" applyFont="1" applyFill="1" applyBorder="1"/>
    <xf numFmtId="9" fontId="5" fillId="2" borderId="27" xfId="1" quotePrefix="1" applyFont="1" applyFill="1" applyBorder="1"/>
    <xf numFmtId="9" fontId="5" fillId="2" borderId="28" xfId="1" applyFont="1" applyFill="1" applyBorder="1"/>
    <xf numFmtId="9" fontId="5" fillId="2" borderId="29" xfId="1" applyFont="1" applyFill="1" applyBorder="1"/>
    <xf numFmtId="9" fontId="5" fillId="2" borderId="27" xfId="1" applyFont="1" applyFill="1" applyBorder="1"/>
    <xf numFmtId="2" fontId="5" fillId="2" borderId="27" xfId="1" quotePrefix="1" applyNumberFormat="1" applyFont="1" applyFill="1" applyBorder="1"/>
    <xf numFmtId="1" fontId="9" fillId="2" borderId="28" xfId="1" applyNumberFormat="1" applyFont="1" applyFill="1" applyBorder="1"/>
    <xf numFmtId="0" fontId="5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vertical="center"/>
    </xf>
    <xf numFmtId="1" fontId="13" fillId="2" borderId="30" xfId="0" applyNumberFormat="1" applyFont="1" applyFill="1" applyBorder="1" applyAlignment="1">
      <alignment vertical="center"/>
    </xf>
    <xf numFmtId="1" fontId="13" fillId="2" borderId="32" xfId="0" applyNumberFormat="1" applyFont="1" applyFill="1" applyBorder="1" applyAlignment="1">
      <alignment vertical="center"/>
    </xf>
    <xf numFmtId="1" fontId="13" fillId="2" borderId="33" xfId="0" applyNumberFormat="1" applyFont="1" applyFill="1" applyBorder="1" applyAlignment="1">
      <alignment vertical="center"/>
    </xf>
    <xf numFmtId="10" fontId="12" fillId="2" borderId="30" xfId="1" applyNumberFormat="1" applyFont="1" applyFill="1" applyBorder="1" applyAlignment="1">
      <alignment vertical="center"/>
    </xf>
    <xf numFmtId="9" fontId="12" fillId="2" borderId="33" xfId="1" applyFont="1" applyFill="1" applyBorder="1" applyAlignment="1">
      <alignment horizontal="right" vertical="center" wrapText="1"/>
    </xf>
    <xf numFmtId="1" fontId="13" fillId="2" borderId="30" xfId="1" applyNumberFormat="1" applyFont="1" applyFill="1" applyBorder="1" applyAlignment="1">
      <alignment horizontal="right" vertical="center" wrapText="1"/>
    </xf>
    <xf numFmtId="1" fontId="13" fillId="2" borderId="32" xfId="1" applyNumberFormat="1" applyFont="1" applyFill="1" applyBorder="1" applyAlignment="1">
      <alignment horizontal="right" vertical="center" wrapText="1"/>
    </xf>
    <xf numFmtId="10" fontId="12" fillId="2" borderId="34" xfId="0" applyNumberFormat="1" applyFont="1" applyFill="1" applyBorder="1" applyAlignment="1">
      <alignment vertical="center"/>
    </xf>
    <xf numFmtId="1" fontId="13" fillId="2" borderId="32" xfId="0" applyNumberFormat="1" applyFont="1" applyFill="1" applyBorder="1" applyAlignment="1">
      <alignment vertical="center" wrapText="1"/>
    </xf>
    <xf numFmtId="1" fontId="13" fillId="2" borderId="34" xfId="0" applyNumberFormat="1" applyFont="1" applyFill="1" applyBorder="1" applyAlignment="1">
      <alignment vertical="center"/>
    </xf>
    <xf numFmtId="9" fontId="12" fillId="2" borderId="33" xfId="1" applyFont="1" applyFill="1" applyBorder="1" applyAlignment="1">
      <alignment vertical="center" wrapText="1"/>
    </xf>
    <xf numFmtId="0" fontId="2" fillId="3" borderId="0" xfId="0" applyFont="1" applyFill="1"/>
    <xf numFmtId="0" fontId="5" fillId="2" borderId="35" xfId="0" applyFont="1" applyFill="1" applyBorder="1" applyAlignment="1">
      <alignment horizontal="center"/>
    </xf>
    <xf numFmtId="0" fontId="13" fillId="2" borderId="36" xfId="0" applyFont="1" applyFill="1" applyBorder="1" applyAlignment="1">
      <alignment vertical="center"/>
    </xf>
    <xf numFmtId="1" fontId="13" fillId="2" borderId="35" xfId="0" applyNumberFormat="1" applyFont="1" applyFill="1" applyBorder="1" applyAlignment="1">
      <alignment vertical="center"/>
    </xf>
    <xf numFmtId="1" fontId="13" fillId="2" borderId="37" xfId="0" applyNumberFormat="1" applyFont="1" applyFill="1" applyBorder="1" applyAlignment="1">
      <alignment vertical="center"/>
    </xf>
    <xf numFmtId="1" fontId="13" fillId="2" borderId="38" xfId="0" applyNumberFormat="1" applyFont="1" applyFill="1" applyBorder="1" applyAlignment="1">
      <alignment vertical="center"/>
    </xf>
    <xf numFmtId="10" fontId="12" fillId="2" borderId="35" xfId="1" applyNumberFormat="1" applyFont="1" applyFill="1" applyBorder="1" applyAlignment="1">
      <alignment vertical="center"/>
    </xf>
    <xf numFmtId="9" fontId="12" fillId="2" borderId="38" xfId="1" applyFont="1" applyFill="1" applyBorder="1" applyAlignment="1">
      <alignment horizontal="right" vertical="center" wrapText="1"/>
    </xf>
    <xf numFmtId="1" fontId="13" fillId="2" borderId="35" xfId="1" applyNumberFormat="1" applyFont="1" applyFill="1" applyBorder="1" applyAlignment="1">
      <alignment horizontal="right" vertical="center" wrapText="1"/>
    </xf>
    <xf numFmtId="1" fontId="13" fillId="2" borderId="37" xfId="1" applyNumberFormat="1" applyFont="1" applyFill="1" applyBorder="1" applyAlignment="1">
      <alignment horizontal="right" vertical="center" wrapText="1"/>
    </xf>
    <xf numFmtId="10" fontId="12" fillId="2" borderId="39" xfId="0" applyNumberFormat="1" applyFont="1" applyFill="1" applyBorder="1" applyAlignment="1">
      <alignment vertical="center"/>
    </xf>
    <xf numFmtId="1" fontId="13" fillId="2" borderId="39" xfId="0" applyNumberFormat="1" applyFont="1" applyFill="1" applyBorder="1" applyAlignment="1">
      <alignment vertical="center"/>
    </xf>
    <xf numFmtId="9" fontId="12" fillId="2" borderId="38" xfId="1" applyFont="1" applyFill="1" applyBorder="1" applyAlignment="1">
      <alignment vertical="center" wrapText="1"/>
    </xf>
    <xf numFmtId="0" fontId="5" fillId="2" borderId="40" xfId="0" applyFont="1" applyFill="1" applyBorder="1" applyAlignment="1">
      <alignment horizontal="center"/>
    </xf>
    <xf numFmtId="0" fontId="12" fillId="2" borderId="17" xfId="0" applyFont="1" applyFill="1" applyBorder="1"/>
    <xf numFmtId="1" fontId="12" fillId="2" borderId="40" xfId="0" applyNumberFormat="1" applyFont="1" applyFill="1" applyBorder="1" applyAlignment="1">
      <alignment horizontal="right"/>
    </xf>
    <xf numFmtId="1" fontId="12" fillId="2" borderId="41" xfId="0" applyNumberFormat="1" applyFont="1" applyFill="1" applyBorder="1" applyAlignment="1">
      <alignment horizontal="right"/>
    </xf>
    <xf numFmtId="10" fontId="12" fillId="2" borderId="41" xfId="1" applyNumberFormat="1" applyFont="1" applyFill="1" applyBorder="1" applyAlignment="1">
      <alignment vertical="center"/>
    </xf>
    <xf numFmtId="9" fontId="12" fillId="2" borderId="41" xfId="1" applyFont="1" applyFill="1" applyBorder="1" applyAlignment="1">
      <alignment horizontal="right" vertical="center" wrapText="1"/>
    </xf>
    <xf numFmtId="1" fontId="12" fillId="2" borderId="40" xfId="1" applyNumberFormat="1" applyFont="1" applyFill="1" applyBorder="1" applyAlignment="1">
      <alignment horizontal="right" vertical="center" wrapText="1"/>
    </xf>
    <xf numFmtId="1" fontId="12" fillId="2" borderId="16" xfId="1" applyNumberFormat="1" applyFont="1" applyFill="1" applyBorder="1" applyAlignment="1">
      <alignment horizontal="right" vertical="center" wrapText="1"/>
    </xf>
    <xf numFmtId="10" fontId="12" fillId="2" borderId="15" xfId="0" applyNumberFormat="1" applyFont="1" applyFill="1" applyBorder="1" applyAlignment="1">
      <alignment vertical="center"/>
    </xf>
    <xf numFmtId="9" fontId="12" fillId="2" borderId="21" xfId="1" applyFont="1" applyFill="1" applyBorder="1" applyAlignment="1">
      <alignment horizontal="right" vertical="center" wrapText="1"/>
    </xf>
    <xf numFmtId="1" fontId="12" fillId="2" borderId="40" xfId="0" applyNumberFormat="1" applyFont="1" applyFill="1" applyBorder="1" applyAlignment="1">
      <alignment horizontal="center"/>
    </xf>
    <xf numFmtId="1" fontId="12" fillId="2" borderId="15" xfId="0" applyNumberFormat="1" applyFont="1" applyFill="1" applyBorder="1" applyAlignment="1">
      <alignment horizontal="center"/>
    </xf>
    <xf numFmtId="9" fontId="12" fillId="2" borderId="21" xfId="1" applyFont="1" applyFill="1" applyBorder="1" applyAlignment="1">
      <alignment vertical="center" wrapText="1"/>
    </xf>
    <xf numFmtId="0" fontId="14" fillId="2" borderId="0" xfId="0" applyFont="1" applyFill="1" applyBorder="1"/>
    <xf numFmtId="0" fontId="14" fillId="0" borderId="0" xfId="0" applyFont="1"/>
    <xf numFmtId="0" fontId="5" fillId="2" borderId="22" xfId="0" applyFont="1" applyFill="1" applyBorder="1" applyAlignment="1">
      <alignment horizontal="center"/>
    </xf>
    <xf numFmtId="0" fontId="13" fillId="2" borderId="22" xfId="0" applyFont="1" applyFill="1" applyBorder="1"/>
    <xf numFmtId="0" fontId="13" fillId="2" borderId="24" xfId="0" applyFont="1" applyFill="1" applyBorder="1"/>
    <xf numFmtId="0" fontId="13" fillId="2" borderId="25" xfId="0" applyFont="1" applyFill="1" applyBorder="1"/>
    <xf numFmtId="10" fontId="12" fillId="2" borderId="22" xfId="1" applyNumberFormat="1" applyFont="1" applyFill="1" applyBorder="1"/>
    <xf numFmtId="9" fontId="12" fillId="2" borderId="25" xfId="1" applyFont="1" applyFill="1" applyBorder="1" applyAlignment="1">
      <alignment horizontal="right" vertical="center" wrapText="1"/>
    </xf>
    <xf numFmtId="9" fontId="13" fillId="2" borderId="42" xfId="1" applyFont="1" applyFill="1" applyBorder="1" applyAlignment="1">
      <alignment horizontal="right" vertical="center" wrapText="1"/>
    </xf>
    <xf numFmtId="9" fontId="13" fillId="2" borderId="43" xfId="1" applyFont="1" applyFill="1" applyBorder="1" applyAlignment="1">
      <alignment horizontal="right" vertical="center" wrapText="1"/>
    </xf>
    <xf numFmtId="9" fontId="13" fillId="2" borderId="24" xfId="1" applyFont="1" applyFill="1" applyBorder="1" applyAlignment="1">
      <alignment horizontal="right" vertical="center" wrapText="1"/>
    </xf>
    <xf numFmtId="10" fontId="12" fillId="2" borderId="43" xfId="0" applyNumberFormat="1" applyFont="1" applyFill="1" applyBorder="1"/>
    <xf numFmtId="10" fontId="12" fillId="2" borderId="43" xfId="0" applyNumberFormat="1" applyFont="1" applyFill="1" applyBorder="1" applyAlignment="1">
      <alignment vertical="center"/>
    </xf>
    <xf numFmtId="0" fontId="13" fillId="2" borderId="22" xfId="0" applyFont="1" applyFill="1" applyBorder="1" applyAlignment="1">
      <alignment vertical="center" wrapText="1"/>
    </xf>
    <xf numFmtId="0" fontId="13" fillId="2" borderId="43" xfId="0" applyFont="1" applyFill="1" applyBorder="1" applyAlignment="1">
      <alignment vertical="center" wrapText="1"/>
    </xf>
    <xf numFmtId="9" fontId="13" fillId="2" borderId="43" xfId="1" applyFont="1" applyFill="1" applyBorder="1" applyAlignment="1">
      <alignment vertical="center" wrapText="1"/>
    </xf>
    <xf numFmtId="9" fontId="13" fillId="2" borderId="24" xfId="1" applyFont="1" applyFill="1" applyBorder="1" applyAlignment="1">
      <alignment vertical="center" wrapText="1"/>
    </xf>
    <xf numFmtId="9" fontId="12" fillId="2" borderId="25" xfId="1" applyFont="1" applyFill="1" applyBorder="1" applyAlignment="1">
      <alignment vertical="center" wrapText="1"/>
    </xf>
    <xf numFmtId="1" fontId="13" fillId="2" borderId="39" xfId="0" applyNumberFormat="1" applyFont="1" applyFill="1" applyBorder="1" applyAlignment="1">
      <alignment horizontal="right" vertical="center"/>
    </xf>
    <xf numFmtId="1" fontId="13" fillId="2" borderId="38" xfId="0" applyNumberFormat="1" applyFont="1" applyFill="1" applyBorder="1" applyAlignment="1">
      <alignment horizontal="right" vertical="center"/>
    </xf>
    <xf numFmtId="1" fontId="13" fillId="2" borderId="35" xfId="0" applyNumberFormat="1" applyFont="1" applyFill="1" applyBorder="1" applyAlignment="1">
      <alignment horizontal="right" vertical="center"/>
    </xf>
    <xf numFmtId="1" fontId="13" fillId="2" borderId="37" xfId="0" applyNumberFormat="1" applyFont="1" applyFill="1" applyBorder="1" applyAlignment="1">
      <alignment horizontal="right" vertical="center"/>
    </xf>
    <xf numFmtId="1" fontId="13" fillId="2" borderId="37" xfId="0" applyNumberFormat="1" applyFont="1" applyFill="1" applyBorder="1" applyAlignment="1">
      <alignment horizontal="center" vertical="center"/>
    </xf>
    <xf numFmtId="1" fontId="13" fillId="2" borderId="34" xfId="0" applyNumberFormat="1" applyFont="1" applyFill="1" applyBorder="1" applyAlignment="1">
      <alignment horizontal="right" vertical="center"/>
    </xf>
    <xf numFmtId="1" fontId="13" fillId="2" borderId="33" xfId="0" applyNumberFormat="1" applyFont="1" applyFill="1" applyBorder="1" applyAlignment="1">
      <alignment horizontal="right" vertical="center"/>
    </xf>
    <xf numFmtId="1" fontId="13" fillId="2" borderId="30" xfId="0" applyNumberFormat="1" applyFont="1" applyFill="1" applyBorder="1" applyAlignment="1">
      <alignment horizontal="right" vertical="center"/>
    </xf>
    <xf numFmtId="1" fontId="13" fillId="2" borderId="32" xfId="0" applyNumberFormat="1" applyFont="1" applyFill="1" applyBorder="1" applyAlignment="1">
      <alignment horizontal="right" vertical="center"/>
    </xf>
    <xf numFmtId="1" fontId="13" fillId="2" borderId="32" xfId="0" applyNumberFormat="1" applyFont="1" applyFill="1" applyBorder="1" applyAlignment="1">
      <alignment horizontal="center" vertical="center"/>
    </xf>
    <xf numFmtId="10" fontId="12" fillId="2" borderId="32" xfId="1" applyNumberFormat="1" applyFont="1" applyFill="1" applyBorder="1" applyAlignment="1">
      <alignment vertical="center"/>
    </xf>
    <xf numFmtId="10" fontId="12" fillId="2" borderId="32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/>
    </xf>
    <xf numFmtId="0" fontId="13" fillId="2" borderId="44" xfId="0" applyFont="1" applyFill="1" applyBorder="1" applyAlignment="1">
      <alignment vertical="center"/>
    </xf>
    <xf numFmtId="1" fontId="13" fillId="2" borderId="12" xfId="0" applyNumberFormat="1" applyFont="1" applyFill="1" applyBorder="1" applyAlignment="1">
      <alignment vertical="center"/>
    </xf>
    <xf numFmtId="1" fontId="13" fillId="2" borderId="45" xfId="0" applyNumberFormat="1" applyFont="1" applyFill="1" applyBorder="1" applyAlignment="1">
      <alignment vertical="center"/>
    </xf>
    <xf numFmtId="1" fontId="13" fillId="2" borderId="46" xfId="0" applyNumberFormat="1" applyFont="1" applyFill="1" applyBorder="1" applyAlignment="1">
      <alignment horizontal="right" vertical="center"/>
    </xf>
    <xf numFmtId="1" fontId="13" fillId="2" borderId="47" xfId="0" applyNumberFormat="1" applyFont="1" applyFill="1" applyBorder="1" applyAlignment="1">
      <alignment horizontal="right" vertical="center"/>
    </xf>
    <xf numFmtId="10" fontId="12" fillId="2" borderId="12" xfId="1" applyNumberFormat="1" applyFont="1" applyFill="1" applyBorder="1" applyAlignment="1">
      <alignment vertical="center"/>
    </xf>
    <xf numFmtId="9" fontId="12" fillId="2" borderId="47" xfId="1" applyFont="1" applyFill="1" applyBorder="1" applyAlignment="1">
      <alignment horizontal="right" vertical="center" wrapText="1"/>
    </xf>
    <xf numFmtId="1" fontId="13" fillId="2" borderId="45" xfId="0" applyNumberFormat="1" applyFont="1" applyFill="1" applyBorder="1" applyAlignment="1">
      <alignment horizontal="center" vertical="center"/>
    </xf>
    <xf numFmtId="1" fontId="13" fillId="2" borderId="46" xfId="0" applyNumberFormat="1" applyFont="1" applyFill="1" applyBorder="1" applyAlignment="1">
      <alignment vertical="center"/>
    </xf>
    <xf numFmtId="10" fontId="12" fillId="2" borderId="37" xfId="0" applyNumberFormat="1" applyFont="1" applyFill="1" applyBorder="1" applyAlignment="1">
      <alignment vertical="center"/>
    </xf>
    <xf numFmtId="10" fontId="12" fillId="2" borderId="46" xfId="0" applyNumberFormat="1" applyFont="1" applyFill="1" applyBorder="1" applyAlignment="1">
      <alignment vertical="center"/>
    </xf>
    <xf numFmtId="1" fontId="12" fillId="2" borderId="40" xfId="0" applyNumberFormat="1" applyFont="1" applyFill="1" applyBorder="1"/>
    <xf numFmtId="1" fontId="12" fillId="2" borderId="16" xfId="0" applyNumberFormat="1" applyFont="1" applyFill="1" applyBorder="1"/>
    <xf numFmtId="10" fontId="12" fillId="2" borderId="40" xfId="1" applyNumberFormat="1" applyFont="1" applyFill="1" applyBorder="1" applyAlignment="1">
      <alignment vertical="center"/>
    </xf>
    <xf numFmtId="1" fontId="12" fillId="2" borderId="16" xfId="0" applyNumberFormat="1" applyFont="1" applyFill="1" applyBorder="1" applyAlignment="1">
      <alignment horizontal="right" vertical="center"/>
    </xf>
    <xf numFmtId="1" fontId="12" fillId="2" borderId="17" xfId="0" applyNumberFormat="1" applyFont="1" applyFill="1" applyBorder="1" applyAlignment="1">
      <alignment horizontal="right" vertical="center"/>
    </xf>
    <xf numFmtId="1" fontId="12" fillId="2" borderId="40" xfId="0" applyNumberFormat="1" applyFont="1" applyFill="1" applyBorder="1" applyAlignment="1">
      <alignment horizontal="right" vertical="center"/>
    </xf>
    <xf numFmtId="10" fontId="12" fillId="2" borderId="5" xfId="0" applyNumberFormat="1" applyFont="1" applyFill="1" applyBorder="1" applyAlignment="1">
      <alignment vertical="center"/>
    </xf>
    <xf numFmtId="9" fontId="12" fillId="2" borderId="5" xfId="1" applyFont="1" applyFill="1" applyBorder="1" applyAlignment="1">
      <alignment horizontal="right" vertical="center" wrapText="1"/>
    </xf>
    <xf numFmtId="1" fontId="12" fillId="2" borderId="40" xfId="0" applyNumberFormat="1" applyFont="1" applyFill="1" applyBorder="1" applyAlignment="1"/>
    <xf numFmtId="1" fontId="12" fillId="2" borderId="15" xfId="0" applyNumberFormat="1" applyFont="1" applyFill="1" applyBorder="1" applyAlignment="1"/>
    <xf numFmtId="10" fontId="12" fillId="2" borderId="16" xfId="0" applyNumberFormat="1" applyFont="1" applyFill="1" applyBorder="1" applyAlignment="1">
      <alignment vertical="center"/>
    </xf>
    <xf numFmtId="0" fontId="14" fillId="2" borderId="4" xfId="0" applyFont="1" applyFill="1" applyBorder="1"/>
    <xf numFmtId="0" fontId="14" fillId="0" borderId="4" xfId="0" applyFont="1" applyBorder="1"/>
    <xf numFmtId="0" fontId="2" fillId="2" borderId="0" xfId="0" applyFont="1" applyFill="1"/>
    <xf numFmtId="1" fontId="13" fillId="2" borderId="22" xfId="0" applyNumberFormat="1" applyFont="1" applyFill="1" applyBorder="1" applyAlignment="1">
      <alignment vertical="center" wrapText="1"/>
    </xf>
    <xf numFmtId="1" fontId="13" fillId="2" borderId="43" xfId="0" applyNumberFormat="1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/>
    </xf>
    <xf numFmtId="1" fontId="13" fillId="2" borderId="24" xfId="0" applyNumberFormat="1" applyFont="1" applyFill="1" applyBorder="1"/>
    <xf numFmtId="0" fontId="13" fillId="2" borderId="38" xfId="0" applyFont="1" applyFill="1" applyBorder="1" applyAlignment="1">
      <alignment vertical="center"/>
    </xf>
    <xf numFmtId="1" fontId="12" fillId="2" borderId="16" xfId="0" applyNumberFormat="1" applyFont="1" applyFill="1" applyBorder="1" applyAlignment="1">
      <alignment horizontal="right"/>
    </xf>
    <xf numFmtId="1" fontId="12" fillId="2" borderId="41" xfId="0" applyNumberFormat="1" applyFont="1" applyFill="1" applyBorder="1" applyAlignment="1">
      <alignment vertical="center"/>
    </xf>
    <xf numFmtId="1" fontId="12" fillId="2" borderId="15" xfId="0" applyNumberFormat="1" applyFont="1" applyFill="1" applyBorder="1" applyAlignment="1">
      <alignment vertical="center"/>
    </xf>
    <xf numFmtId="1" fontId="12" fillId="2" borderId="16" xfId="0" applyNumberFormat="1" applyFont="1" applyFill="1" applyBorder="1" applyAlignment="1">
      <alignment vertical="center"/>
    </xf>
    <xf numFmtId="1" fontId="12" fillId="2" borderId="16" xfId="0" applyNumberFormat="1" applyFont="1" applyFill="1" applyBorder="1" applyAlignment="1"/>
    <xf numFmtId="0" fontId="13" fillId="2" borderId="22" xfId="0" applyFont="1" applyFill="1" applyBorder="1" applyAlignment="1">
      <alignment horizontal="right"/>
    </xf>
    <xf numFmtId="0" fontId="13" fillId="2" borderId="24" xfId="0" applyFont="1" applyFill="1" applyBorder="1" applyAlignment="1">
      <alignment horizontal="right"/>
    </xf>
    <xf numFmtId="0" fontId="13" fillId="2" borderId="37" xfId="0" applyFont="1" applyFill="1" applyBorder="1" applyAlignment="1">
      <alignment vertical="center"/>
    </xf>
    <xf numFmtId="0" fontId="13" fillId="2" borderId="25" xfId="0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vertical="center"/>
    </xf>
    <xf numFmtId="1" fontId="13" fillId="2" borderId="24" xfId="0" applyNumberFormat="1" applyFont="1" applyFill="1" applyBorder="1" applyAlignment="1">
      <alignment vertical="center"/>
    </xf>
    <xf numFmtId="1" fontId="13" fillId="2" borderId="35" xfId="0" applyNumberFormat="1" applyFont="1" applyFill="1" applyBorder="1" applyAlignment="1">
      <alignment horizontal="right"/>
    </xf>
    <xf numFmtId="1" fontId="13" fillId="2" borderId="38" xfId="0" applyNumberFormat="1" applyFont="1" applyFill="1" applyBorder="1" applyAlignment="1">
      <alignment horizontal="right"/>
    </xf>
    <xf numFmtId="1" fontId="13" fillId="2" borderId="39" xfId="0" applyNumberFormat="1" applyFont="1" applyFill="1" applyBorder="1" applyAlignment="1">
      <alignment horizontal="right"/>
    </xf>
    <xf numFmtId="0" fontId="13" fillId="2" borderId="38" xfId="0" applyFont="1" applyFill="1" applyBorder="1" applyAlignment="1">
      <alignment horizontal="right"/>
    </xf>
    <xf numFmtId="10" fontId="12" fillId="2" borderId="37" xfId="0" applyNumberFormat="1" applyFont="1" applyFill="1" applyBorder="1" applyAlignment="1">
      <alignment horizontal="center" vertical="center"/>
    </xf>
    <xf numFmtId="9" fontId="12" fillId="2" borderId="38" xfId="1" applyFont="1" applyFill="1" applyBorder="1" applyAlignment="1">
      <alignment horizontal="center" vertical="center" wrapText="1"/>
    </xf>
    <xf numFmtId="1" fontId="13" fillId="2" borderId="12" xfId="0" applyNumberFormat="1" applyFont="1" applyFill="1" applyBorder="1" applyAlignment="1">
      <alignment horizontal="right"/>
    </xf>
    <xf numFmtId="1" fontId="13" fillId="2" borderId="13" xfId="0" applyNumberFormat="1" applyFont="1" applyFill="1" applyBorder="1" applyAlignment="1">
      <alignment horizontal="right"/>
    </xf>
    <xf numFmtId="1" fontId="13" fillId="2" borderId="46" xfId="0" applyNumberFormat="1" applyFont="1" applyFill="1" applyBorder="1" applyAlignment="1">
      <alignment horizontal="right"/>
    </xf>
    <xf numFmtId="1" fontId="13" fillId="2" borderId="0" xfId="0" applyNumberFormat="1" applyFont="1" applyFill="1" applyBorder="1" applyAlignment="1">
      <alignment horizontal="right"/>
    </xf>
    <xf numFmtId="10" fontId="12" fillId="2" borderId="48" xfId="0" applyNumberFormat="1" applyFont="1" applyFill="1" applyBorder="1" applyAlignment="1">
      <alignment horizontal="center" vertical="center"/>
    </xf>
    <xf numFmtId="9" fontId="12" fillId="2" borderId="13" xfId="1" applyFont="1" applyFill="1" applyBorder="1" applyAlignment="1">
      <alignment horizontal="right" vertical="center" wrapText="1"/>
    </xf>
    <xf numFmtId="9" fontId="12" fillId="2" borderId="20" xfId="1" applyFont="1" applyFill="1" applyBorder="1" applyAlignment="1">
      <alignment horizontal="center" vertical="center" wrapText="1"/>
    </xf>
    <xf numFmtId="1" fontId="12" fillId="2" borderId="15" xfId="0" applyNumberFormat="1" applyFont="1" applyFill="1" applyBorder="1" applyAlignment="1">
      <alignment horizontal="right"/>
    </xf>
    <xf numFmtId="1" fontId="12" fillId="2" borderId="40" xfId="0" applyNumberFormat="1" applyFont="1" applyFill="1" applyBorder="1" applyAlignment="1">
      <alignment vertical="center"/>
    </xf>
    <xf numFmtId="0" fontId="12" fillId="2" borderId="24" xfId="0" applyFont="1" applyFill="1" applyBorder="1" applyAlignment="1">
      <alignment horizontal="center"/>
    </xf>
    <xf numFmtId="1" fontId="13" fillId="2" borderId="37" xfId="0" applyNumberFormat="1" applyFont="1" applyFill="1" applyBorder="1" applyAlignment="1">
      <alignment horizontal="right"/>
    </xf>
    <xf numFmtId="1" fontId="12" fillId="2" borderId="17" xfId="0" applyNumberFormat="1" applyFont="1" applyFill="1" applyBorder="1" applyAlignment="1">
      <alignment horizontal="right"/>
    </xf>
    <xf numFmtId="1" fontId="12" fillId="2" borderId="40" xfId="0" applyNumberFormat="1" applyFont="1" applyFill="1" applyBorder="1" applyAlignment="1">
      <alignment wrapText="1"/>
    </xf>
    <xf numFmtId="0" fontId="12" fillId="2" borderId="44" xfId="0" applyFont="1" applyFill="1" applyBorder="1"/>
    <xf numFmtId="0" fontId="13" fillId="2" borderId="12" xfId="0" applyFont="1" applyFill="1" applyBorder="1" applyAlignment="1">
      <alignment horizontal="right"/>
    </xf>
    <xf numFmtId="0" fontId="13" fillId="2" borderId="45" xfId="0" applyFont="1" applyFill="1" applyBorder="1" applyAlignment="1">
      <alignment horizontal="right"/>
    </xf>
    <xf numFmtId="0" fontId="13" fillId="2" borderId="13" xfId="0" applyFont="1" applyFill="1" applyBorder="1" applyAlignment="1">
      <alignment horizontal="right"/>
    </xf>
    <xf numFmtId="10" fontId="12" fillId="2" borderId="12" xfId="1" applyNumberFormat="1" applyFont="1" applyFill="1" applyBorder="1"/>
    <xf numFmtId="10" fontId="12" fillId="2" borderId="46" xfId="0" applyNumberFormat="1" applyFont="1" applyFill="1" applyBorder="1"/>
    <xf numFmtId="0" fontId="12" fillId="2" borderId="45" xfId="0" applyFont="1" applyFill="1" applyBorder="1" applyAlignment="1">
      <alignment horizontal="center"/>
    </xf>
    <xf numFmtId="1" fontId="13" fillId="2" borderId="12" xfId="0" applyNumberFormat="1" applyFont="1" applyFill="1" applyBorder="1" applyAlignment="1">
      <alignment vertical="center" wrapText="1"/>
    </xf>
    <xf numFmtId="1" fontId="13" fillId="2" borderId="46" xfId="0" applyNumberFormat="1" applyFont="1" applyFill="1" applyBorder="1" applyAlignment="1">
      <alignment vertical="center" wrapText="1"/>
    </xf>
    <xf numFmtId="9" fontId="12" fillId="2" borderId="13" xfId="1" applyFont="1" applyFill="1" applyBorder="1" applyAlignment="1">
      <alignment vertical="center" wrapText="1"/>
    </xf>
    <xf numFmtId="10" fontId="12" fillId="2" borderId="40" xfId="1" applyNumberFormat="1" applyFont="1" applyFill="1" applyBorder="1"/>
    <xf numFmtId="10" fontId="12" fillId="2" borderId="15" xfId="0" applyNumberFormat="1" applyFont="1" applyFill="1" applyBorder="1"/>
    <xf numFmtId="10" fontId="12" fillId="2" borderId="16" xfId="0" applyNumberFormat="1" applyFont="1" applyFill="1" applyBorder="1" applyAlignment="1">
      <alignment horizontal="center"/>
    </xf>
    <xf numFmtId="0" fontId="12" fillId="2" borderId="40" xfId="0" applyFont="1" applyFill="1" applyBorder="1" applyAlignment="1">
      <alignment horizontal="right"/>
    </xf>
    <xf numFmtId="0" fontId="12" fillId="2" borderId="16" xfId="0" applyFont="1" applyFill="1" applyBorder="1" applyAlignment="1">
      <alignment horizontal="right"/>
    </xf>
    <xf numFmtId="1" fontId="13" fillId="2" borderId="12" xfId="0" applyNumberFormat="1" applyFont="1" applyFill="1" applyBorder="1" applyAlignment="1">
      <alignment wrapText="1"/>
    </xf>
    <xf numFmtId="1" fontId="13" fillId="2" borderId="46" xfId="0" applyNumberFormat="1" applyFont="1" applyFill="1" applyBorder="1" applyAlignment="1">
      <alignment wrapText="1"/>
    </xf>
    <xf numFmtId="1" fontId="13" fillId="2" borderId="46" xfId="0" applyNumberFormat="1" applyFont="1" applyFill="1" applyBorder="1" applyAlignment="1"/>
    <xf numFmtId="1" fontId="13" fillId="2" borderId="12" xfId="0" applyNumberFormat="1" applyFont="1" applyFill="1" applyBorder="1" applyAlignment="1"/>
    <xf numFmtId="9" fontId="2" fillId="2" borderId="0" xfId="1" applyFont="1" applyFill="1"/>
    <xf numFmtId="9" fontId="14" fillId="2" borderId="0" xfId="1" applyFont="1" applyFill="1"/>
    <xf numFmtId="0" fontId="14" fillId="2" borderId="0" xfId="0" applyFont="1" applyFill="1"/>
    <xf numFmtId="2" fontId="2" fillId="2" borderId="0" xfId="0" applyNumberFormat="1" applyFont="1" applyFill="1"/>
    <xf numFmtId="1" fontId="2" fillId="2" borderId="0" xfId="0" applyNumberFormat="1" applyFont="1" applyFill="1"/>
    <xf numFmtId="0" fontId="3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2" fillId="0" borderId="0" xfId="0" applyFont="1" applyFill="1"/>
    <xf numFmtId="0" fontId="14" fillId="0" borderId="0" xfId="0" applyFont="1" applyFill="1"/>
    <xf numFmtId="0" fontId="14" fillId="0" borderId="4" xfId="0" applyFont="1" applyFill="1" applyBorder="1"/>
    <xf numFmtId="9" fontId="3" fillId="2" borderId="0" xfId="1" applyFont="1" applyFill="1" applyBorder="1"/>
    <xf numFmtId="9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3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abSelected="1" view="pageBreakPreview" zoomScale="43" zoomScaleNormal="70" zoomScaleSheetLayoutView="43" workbookViewId="0">
      <selection activeCell="B2" sqref="B2:X2"/>
    </sheetView>
  </sheetViews>
  <sheetFormatPr defaultRowHeight="13.2" x14ac:dyDescent="0.25"/>
  <cols>
    <col min="1" max="1" width="8.88671875" style="226"/>
    <col min="2" max="2" width="8.88671875" style="162"/>
    <col min="3" max="3" width="72.77734375" style="162" customWidth="1"/>
    <col min="4" max="4" width="33" style="162" customWidth="1"/>
    <col min="5" max="5" width="20.21875" style="162" customWidth="1"/>
    <col min="6" max="6" width="23.33203125" style="162" customWidth="1"/>
    <col min="7" max="7" width="20.21875" style="162" customWidth="1"/>
    <col min="8" max="8" width="23.33203125" style="217" customWidth="1"/>
    <col min="9" max="9" width="28.77734375" style="217" customWidth="1"/>
    <col min="10" max="10" width="20.21875" style="217" customWidth="1"/>
    <col min="11" max="11" width="22.77734375" style="217" customWidth="1"/>
    <col min="12" max="12" width="20.21875" style="217" customWidth="1"/>
    <col min="13" max="13" width="23.88671875" style="217" customWidth="1"/>
    <col min="14" max="14" width="20.21875" style="217" customWidth="1"/>
    <col min="15" max="16" width="23.5546875" style="162" customWidth="1"/>
    <col min="17" max="17" width="20.21875" style="162" customWidth="1"/>
    <col min="18" max="18" width="24.88671875" style="162" customWidth="1"/>
    <col min="19" max="19" width="24.6640625" style="162" customWidth="1"/>
    <col min="20" max="21" width="26.109375" style="162" customWidth="1"/>
    <col min="22" max="22" width="22.5546875" style="220" customWidth="1"/>
    <col min="23" max="23" width="22.5546875" style="162" customWidth="1"/>
    <col min="24" max="24" width="20.21875" style="221" customWidth="1"/>
    <col min="25" max="25" width="8.88671875" style="39" customWidth="1"/>
    <col min="26" max="16384" width="8.88671875" style="40"/>
  </cols>
  <sheetData>
    <row r="1" spans="1:25" s="4" customFormat="1" ht="25.2" thickBot="1" x14ac:dyDescent="0.45">
      <c r="A1" s="222"/>
      <c r="B1" s="3"/>
      <c r="C1" s="3"/>
      <c r="D1" s="3"/>
      <c r="E1" s="3"/>
      <c r="F1" s="3"/>
      <c r="G1" s="3"/>
      <c r="H1" s="229"/>
      <c r="I1" s="230"/>
      <c r="J1" s="230"/>
      <c r="K1" s="229"/>
      <c r="L1" s="229"/>
      <c r="M1" s="229"/>
      <c r="N1" s="229"/>
      <c r="O1" s="3"/>
      <c r="P1" s="231"/>
      <c r="Q1" s="231"/>
      <c r="R1" s="3"/>
      <c r="S1" s="3"/>
      <c r="T1" s="3"/>
      <c r="U1" s="3"/>
      <c r="V1" s="232"/>
      <c r="W1" s="233" t="s">
        <v>58</v>
      </c>
      <c r="X1" s="233"/>
      <c r="Y1" s="3"/>
    </row>
    <row r="2" spans="1:25" s="9" customFormat="1" ht="53.4" customHeight="1" thickBot="1" x14ac:dyDescent="0.6">
      <c r="A2" s="223"/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8"/>
    </row>
    <row r="3" spans="1:25" s="17" customFormat="1" ht="25.2" thickBot="1" x14ac:dyDescent="0.45">
      <c r="A3" s="224"/>
      <c r="B3" s="10"/>
      <c r="C3" s="11"/>
      <c r="D3" s="11"/>
      <c r="E3" s="11"/>
      <c r="F3" s="11"/>
      <c r="G3" s="11"/>
      <c r="H3" s="12"/>
      <c r="I3" s="13"/>
      <c r="J3" s="14"/>
      <c r="K3" s="12"/>
      <c r="L3" s="12"/>
      <c r="M3" s="12"/>
      <c r="N3" s="12"/>
      <c r="O3" s="11"/>
      <c r="P3" s="1"/>
      <c r="Q3" s="2"/>
      <c r="R3" s="11"/>
      <c r="S3" s="11"/>
      <c r="T3" s="11"/>
      <c r="U3" s="11"/>
      <c r="V3" s="15"/>
      <c r="W3" s="1" t="s">
        <v>1</v>
      </c>
      <c r="X3" s="2"/>
      <c r="Y3" s="16"/>
    </row>
    <row r="4" spans="1:25" s="24" customFormat="1" ht="25.2" thickBot="1" x14ac:dyDescent="0.45">
      <c r="A4" s="225"/>
      <c r="B4" s="18" t="s">
        <v>2</v>
      </c>
      <c r="C4" s="19" t="s">
        <v>3</v>
      </c>
      <c r="D4" s="20" t="s">
        <v>4</v>
      </c>
      <c r="E4" s="21"/>
      <c r="F4" s="21"/>
      <c r="G4" s="21"/>
      <c r="H4" s="21"/>
      <c r="I4" s="21"/>
      <c r="J4" s="22"/>
      <c r="K4" s="21" t="s">
        <v>5</v>
      </c>
      <c r="L4" s="21"/>
      <c r="M4" s="21"/>
      <c r="N4" s="21"/>
      <c r="O4" s="21"/>
      <c r="P4" s="21"/>
      <c r="Q4" s="22"/>
      <c r="R4" s="21" t="s">
        <v>6</v>
      </c>
      <c r="S4" s="21"/>
      <c r="T4" s="21"/>
      <c r="U4" s="21"/>
      <c r="V4" s="21"/>
      <c r="W4" s="21"/>
      <c r="X4" s="22"/>
      <c r="Y4" s="23"/>
    </row>
    <row r="5" spans="1:25" ht="63.6" customHeight="1" thickBot="1" x14ac:dyDescent="0.3">
      <c r="B5" s="25"/>
      <c r="C5" s="26"/>
      <c r="D5" s="27" t="s">
        <v>7</v>
      </c>
      <c r="E5" s="28" t="s">
        <v>8</v>
      </c>
      <c r="F5" s="28" t="s">
        <v>7</v>
      </c>
      <c r="G5" s="29" t="s">
        <v>8</v>
      </c>
      <c r="H5" s="30" t="s">
        <v>9</v>
      </c>
      <c r="I5" s="31"/>
      <c r="J5" s="32"/>
      <c r="K5" s="33" t="s">
        <v>7</v>
      </c>
      <c r="L5" s="34" t="s">
        <v>8</v>
      </c>
      <c r="M5" s="34" t="s">
        <v>7</v>
      </c>
      <c r="N5" s="34" t="s">
        <v>8</v>
      </c>
      <c r="O5" s="35" t="s">
        <v>9</v>
      </c>
      <c r="P5" s="36"/>
      <c r="Q5" s="37"/>
      <c r="R5" s="28" t="s">
        <v>7</v>
      </c>
      <c r="S5" s="28" t="s">
        <v>8</v>
      </c>
      <c r="T5" s="28" t="s">
        <v>7</v>
      </c>
      <c r="U5" s="28" t="s">
        <v>8</v>
      </c>
      <c r="V5" s="38" t="s">
        <v>9</v>
      </c>
      <c r="W5" s="31"/>
      <c r="X5" s="32"/>
    </row>
    <row r="6" spans="1:25" ht="25.2" thickBot="1" x14ac:dyDescent="0.3">
      <c r="B6" s="41"/>
      <c r="C6" s="42"/>
      <c r="D6" s="43">
        <v>44713</v>
      </c>
      <c r="E6" s="44"/>
      <c r="F6" s="45">
        <v>45078</v>
      </c>
      <c r="G6" s="44"/>
      <c r="H6" s="46">
        <v>44713</v>
      </c>
      <c r="I6" s="46">
        <v>45078</v>
      </c>
      <c r="J6" s="47" t="s">
        <v>10</v>
      </c>
      <c r="K6" s="48">
        <v>44713</v>
      </c>
      <c r="L6" s="44"/>
      <c r="M6" s="49">
        <v>45078</v>
      </c>
      <c r="N6" s="44"/>
      <c r="O6" s="50">
        <v>44713</v>
      </c>
      <c r="P6" s="46">
        <v>45078</v>
      </c>
      <c r="Q6" s="47" t="s">
        <v>10</v>
      </c>
      <c r="R6" s="43">
        <v>44713</v>
      </c>
      <c r="S6" s="44"/>
      <c r="T6" s="45">
        <v>45078</v>
      </c>
      <c r="U6" s="44"/>
      <c r="V6" s="46">
        <v>44713</v>
      </c>
      <c r="W6" s="46">
        <v>45078</v>
      </c>
      <c r="X6" s="47" t="s">
        <v>10</v>
      </c>
    </row>
    <row r="7" spans="1:25" ht="44.4" customHeight="1" x14ac:dyDescent="0.45">
      <c r="B7" s="51" t="s">
        <v>11</v>
      </c>
      <c r="C7" s="52" t="s">
        <v>12</v>
      </c>
      <c r="D7" s="53"/>
      <c r="E7" s="54"/>
      <c r="F7" s="54"/>
      <c r="G7" s="55"/>
      <c r="H7" s="56"/>
      <c r="I7" s="57"/>
      <c r="J7" s="58"/>
      <c r="K7" s="59"/>
      <c r="L7" s="60"/>
      <c r="M7" s="59"/>
      <c r="N7" s="60"/>
      <c r="O7" s="61"/>
      <c r="P7" s="62"/>
      <c r="Q7" s="63"/>
      <c r="R7" s="64"/>
      <c r="S7" s="65"/>
      <c r="T7" s="65"/>
      <c r="U7" s="65"/>
      <c r="V7" s="66"/>
      <c r="W7" s="62"/>
      <c r="X7" s="67"/>
    </row>
    <row r="8" spans="1:25" ht="44.4" customHeight="1" x14ac:dyDescent="0.4">
      <c r="B8" s="68">
        <v>1</v>
      </c>
      <c r="C8" s="69" t="s">
        <v>13</v>
      </c>
      <c r="D8" s="70">
        <v>3308164.4142746003</v>
      </c>
      <c r="E8" s="71">
        <v>1176851.3467997001</v>
      </c>
      <c r="F8" s="71">
        <v>3607928.5793854999</v>
      </c>
      <c r="G8" s="72">
        <v>1109320.8353402</v>
      </c>
      <c r="H8" s="73">
        <f>E8/D8</f>
        <v>0.35574149269051819</v>
      </c>
      <c r="I8" s="73">
        <f>G8/F8</f>
        <v>0.30746751520484333</v>
      </c>
      <c r="J8" s="74">
        <f>I8-H8</f>
        <v>-4.8273977485674857E-2</v>
      </c>
      <c r="K8" s="75">
        <v>3399376.7802085998</v>
      </c>
      <c r="L8" s="76">
        <v>1096146.6451285002</v>
      </c>
      <c r="M8" s="76">
        <v>3673696.1095632003</v>
      </c>
      <c r="N8" s="76">
        <v>1126326.9205848</v>
      </c>
      <c r="O8" s="77">
        <f>L8/K8</f>
        <v>0.3224551781109819</v>
      </c>
      <c r="P8" s="77">
        <f>N8/M8</f>
        <v>0.30659229478801919</v>
      </c>
      <c r="Q8" s="74">
        <f>P8-O8</f>
        <v>-1.5862883322962706E-2</v>
      </c>
      <c r="R8" s="70">
        <v>4214542.8390477998</v>
      </c>
      <c r="S8" s="78">
        <v>2245174.8645798997</v>
      </c>
      <c r="T8" s="79">
        <v>4487785.4564561006</v>
      </c>
      <c r="U8" s="78">
        <v>2348820.7235416002</v>
      </c>
      <c r="V8" s="77">
        <f>S8/R8</f>
        <v>0.5327208549829705</v>
      </c>
      <c r="W8" s="77">
        <f>U8/T8</f>
        <v>0.52338079579151919</v>
      </c>
      <c r="X8" s="80">
        <f>W8-V8</f>
        <v>-9.3400591914513109E-3</v>
      </c>
    </row>
    <row r="9" spans="1:25" ht="44.4" customHeight="1" x14ac:dyDescent="0.4">
      <c r="B9" s="68">
        <v>2</v>
      </c>
      <c r="C9" s="69" t="s">
        <v>14</v>
      </c>
      <c r="D9" s="70">
        <v>1204168</v>
      </c>
      <c r="E9" s="71">
        <v>462393.77646000008</v>
      </c>
      <c r="F9" s="71">
        <v>1208658</v>
      </c>
      <c r="G9" s="72">
        <v>496673.60383999994</v>
      </c>
      <c r="H9" s="73">
        <f t="shared" ref="H9:H20" si="0">E9/D9</f>
        <v>0.38399440647816591</v>
      </c>
      <c r="I9" s="73">
        <f t="shared" ref="I9:I20" si="1">G9/F9</f>
        <v>0.4109298112782937</v>
      </c>
      <c r="J9" s="74">
        <f t="shared" ref="J9:J20" si="2">I9-H9</f>
        <v>2.6935404800127793E-2</v>
      </c>
      <c r="K9" s="75">
        <v>937229</v>
      </c>
      <c r="L9" s="76">
        <v>402793.08438999997</v>
      </c>
      <c r="M9" s="76">
        <v>691142</v>
      </c>
      <c r="N9" s="76">
        <v>422318.09356999997</v>
      </c>
      <c r="O9" s="77">
        <f t="shared" ref="O9:O20" si="3">L9/K9</f>
        <v>0.42977018891861002</v>
      </c>
      <c r="P9" s="77">
        <f t="shared" ref="P9:P20" si="4">N9/M9</f>
        <v>0.61104388616232264</v>
      </c>
      <c r="Q9" s="74">
        <f t="shared" ref="Q9:Q20" si="5">P9-O9</f>
        <v>0.18127369724371262</v>
      </c>
      <c r="R9" s="70">
        <v>1162356</v>
      </c>
      <c r="S9" s="71">
        <v>462889.18215000001</v>
      </c>
      <c r="T9" s="79">
        <v>1169982</v>
      </c>
      <c r="U9" s="71">
        <v>474610.51384999999</v>
      </c>
      <c r="V9" s="77">
        <f t="shared" ref="V9:V50" si="6">S9/R9</f>
        <v>0.39823357228766404</v>
      </c>
      <c r="W9" s="77">
        <f t="shared" ref="W9:W52" si="7">U9/T9</f>
        <v>0.40565625270303302</v>
      </c>
      <c r="X9" s="80">
        <f t="shared" ref="X9:X52" si="8">W9-V9</f>
        <v>7.4226804153689763E-3</v>
      </c>
    </row>
    <row r="10" spans="1:25" s="81" customFormat="1" ht="44.4" customHeight="1" x14ac:dyDescent="0.4">
      <c r="A10" s="226"/>
      <c r="B10" s="68">
        <v>3</v>
      </c>
      <c r="C10" s="69" t="s">
        <v>15</v>
      </c>
      <c r="D10" s="70">
        <v>297750.60581249994</v>
      </c>
      <c r="E10" s="71">
        <v>40620</v>
      </c>
      <c r="F10" s="71">
        <v>327269.63644670002</v>
      </c>
      <c r="G10" s="72">
        <v>85928.263249399999</v>
      </c>
      <c r="H10" s="73">
        <f t="shared" si="0"/>
        <v>0.13642289623275963</v>
      </c>
      <c r="I10" s="73">
        <f t="shared" si="1"/>
        <v>0.2625610618276667</v>
      </c>
      <c r="J10" s="74">
        <f t="shared" si="2"/>
        <v>0.12613816559490706</v>
      </c>
      <c r="K10" s="75">
        <v>251824.06651530002</v>
      </c>
      <c r="L10" s="76">
        <v>194708</v>
      </c>
      <c r="M10" s="76">
        <v>280360.33787370002</v>
      </c>
      <c r="N10" s="76">
        <v>113098.78121869998</v>
      </c>
      <c r="O10" s="77">
        <f t="shared" si="3"/>
        <v>0.77319059569777127</v>
      </c>
      <c r="P10" s="77">
        <f t="shared" si="4"/>
        <v>0.40340506819352612</v>
      </c>
      <c r="Q10" s="74">
        <f t="shared" si="5"/>
        <v>-0.36978552750424515</v>
      </c>
      <c r="R10" s="70">
        <v>314424.8341413</v>
      </c>
      <c r="S10" s="71">
        <v>377810</v>
      </c>
      <c r="T10" s="79">
        <v>349698.82760130003</v>
      </c>
      <c r="U10" s="71">
        <v>204536.5830672</v>
      </c>
      <c r="V10" s="77">
        <f t="shared" si="6"/>
        <v>1.201590838178562</v>
      </c>
      <c r="W10" s="77">
        <f t="shared" si="7"/>
        <v>0.5848935338736595</v>
      </c>
      <c r="X10" s="80">
        <f t="shared" si="8"/>
        <v>-0.61669730430490255</v>
      </c>
      <c r="Y10" s="39"/>
    </row>
    <row r="11" spans="1:25" ht="44.4" customHeight="1" x14ac:dyDescent="0.4">
      <c r="B11" s="68">
        <v>4</v>
      </c>
      <c r="C11" s="69" t="s">
        <v>16</v>
      </c>
      <c r="D11" s="70">
        <v>78622.221179999993</v>
      </c>
      <c r="E11" s="71">
        <v>35578.990035499999</v>
      </c>
      <c r="F11" s="71">
        <v>88272.4372</v>
      </c>
      <c r="G11" s="72">
        <v>45715.98</v>
      </c>
      <c r="H11" s="73">
        <f t="shared" si="0"/>
        <v>0.45253097027167966</v>
      </c>
      <c r="I11" s="73">
        <f t="shared" si="1"/>
        <v>0.5178964289432807</v>
      </c>
      <c r="J11" s="74">
        <f t="shared" si="2"/>
        <v>6.536545867160104E-2</v>
      </c>
      <c r="K11" s="75">
        <v>419129.71889000002</v>
      </c>
      <c r="L11" s="76">
        <v>178264.56396020003</v>
      </c>
      <c r="M11" s="76">
        <v>470576.94738000003</v>
      </c>
      <c r="N11" s="76">
        <v>220648.63</v>
      </c>
      <c r="O11" s="77">
        <f t="shared" si="3"/>
        <v>0.4253207442132857</v>
      </c>
      <c r="P11" s="77">
        <f t="shared" si="4"/>
        <v>0.46888958591892504</v>
      </c>
      <c r="Q11" s="74">
        <f t="shared" si="5"/>
        <v>4.356884170563935E-2</v>
      </c>
      <c r="R11" s="70">
        <v>718121.69524999999</v>
      </c>
      <c r="S11" s="71">
        <v>419644.27550880006</v>
      </c>
      <c r="T11" s="79">
        <v>838872.11470999999</v>
      </c>
      <c r="U11" s="71">
        <v>372154</v>
      </c>
      <c r="V11" s="77">
        <f t="shared" si="6"/>
        <v>0.58436373428699873</v>
      </c>
      <c r="W11" s="77">
        <f t="shared" si="7"/>
        <v>0.44363615558809522</v>
      </c>
      <c r="X11" s="80">
        <f t="shared" si="8"/>
        <v>-0.14072757869890351</v>
      </c>
    </row>
    <row r="12" spans="1:25" ht="44.4" customHeight="1" x14ac:dyDescent="0.4">
      <c r="B12" s="68">
        <v>5</v>
      </c>
      <c r="C12" s="69" t="s">
        <v>17</v>
      </c>
      <c r="D12" s="70">
        <v>248094</v>
      </c>
      <c r="E12" s="71">
        <v>100159</v>
      </c>
      <c r="F12" s="71">
        <v>262772</v>
      </c>
      <c r="G12" s="72">
        <v>111939</v>
      </c>
      <c r="H12" s="73">
        <f t="shared" si="0"/>
        <v>0.40371391488709923</v>
      </c>
      <c r="I12" s="73">
        <f t="shared" si="1"/>
        <v>0.42599287595329793</v>
      </c>
      <c r="J12" s="74">
        <f t="shared" si="2"/>
        <v>2.2278961066198699E-2</v>
      </c>
      <c r="K12" s="75">
        <v>423625</v>
      </c>
      <c r="L12" s="76">
        <v>183749</v>
      </c>
      <c r="M12" s="76">
        <v>451589</v>
      </c>
      <c r="N12" s="76">
        <v>210087</v>
      </c>
      <c r="O12" s="77">
        <f t="shared" si="3"/>
        <v>0.43375390970787842</v>
      </c>
      <c r="P12" s="77">
        <f t="shared" si="4"/>
        <v>0.46521726614244369</v>
      </c>
      <c r="Q12" s="74">
        <f t="shared" si="5"/>
        <v>3.1463356434565271E-2</v>
      </c>
      <c r="R12" s="70">
        <v>721590</v>
      </c>
      <c r="S12" s="71">
        <v>381996</v>
      </c>
      <c r="T12" s="79">
        <v>738891</v>
      </c>
      <c r="U12" s="71">
        <v>360400</v>
      </c>
      <c r="V12" s="77">
        <f t="shared" si="6"/>
        <v>0.52938095040119737</v>
      </c>
      <c r="W12" s="77">
        <f t="shared" si="7"/>
        <v>0.48775800490194088</v>
      </c>
      <c r="X12" s="80">
        <f t="shared" si="8"/>
        <v>-4.1622945499256492E-2</v>
      </c>
    </row>
    <row r="13" spans="1:25" ht="44.4" customHeight="1" x14ac:dyDescent="0.4">
      <c r="B13" s="68">
        <v>6</v>
      </c>
      <c r="C13" s="69" t="s">
        <v>18</v>
      </c>
      <c r="D13" s="70">
        <v>1322</v>
      </c>
      <c r="E13" s="71">
        <v>497</v>
      </c>
      <c r="F13" s="71">
        <v>1566.1822999999999</v>
      </c>
      <c r="G13" s="72">
        <v>514.99956999999995</v>
      </c>
      <c r="H13" s="73">
        <f t="shared" si="0"/>
        <v>0.37594553706505296</v>
      </c>
      <c r="I13" s="73">
        <f t="shared" si="1"/>
        <v>0.32882479261833053</v>
      </c>
      <c r="J13" s="74">
        <f t="shared" si="2"/>
        <v>-4.7120744446722429E-2</v>
      </c>
      <c r="K13" s="75">
        <v>22431</v>
      </c>
      <c r="L13" s="76">
        <v>14871.5833355</v>
      </c>
      <c r="M13" s="76">
        <v>37371.335549999996</v>
      </c>
      <c r="N13" s="76">
        <v>24999.939049999997</v>
      </c>
      <c r="O13" s="77">
        <f t="shared" si="3"/>
        <v>0.66299243615977888</v>
      </c>
      <c r="P13" s="77">
        <f t="shared" si="4"/>
        <v>0.66896027883595399</v>
      </c>
      <c r="Q13" s="74">
        <f t="shared" si="5"/>
        <v>5.9678426761751169E-3</v>
      </c>
      <c r="R13" s="70">
        <v>83363</v>
      </c>
      <c r="S13" s="71">
        <v>64378</v>
      </c>
      <c r="T13" s="79">
        <v>83975.687019999998</v>
      </c>
      <c r="U13" s="71">
        <v>68885.92035</v>
      </c>
      <c r="V13" s="77">
        <f t="shared" si="6"/>
        <v>0.77226107505727959</v>
      </c>
      <c r="W13" s="77">
        <f t="shared" si="7"/>
        <v>0.82030791047406193</v>
      </c>
      <c r="X13" s="80">
        <f t="shared" si="8"/>
        <v>4.8046835416782341E-2</v>
      </c>
    </row>
    <row r="14" spans="1:25" ht="44.4" customHeight="1" x14ac:dyDescent="0.4">
      <c r="B14" s="68">
        <v>7</v>
      </c>
      <c r="C14" s="69" t="s">
        <v>19</v>
      </c>
      <c r="D14" s="70">
        <v>453029.31000000006</v>
      </c>
      <c r="E14" s="71">
        <v>159698.22516039995</v>
      </c>
      <c r="F14" s="71">
        <v>492800.08182519994</v>
      </c>
      <c r="G14" s="72">
        <v>175004.07585739999</v>
      </c>
      <c r="H14" s="73">
        <f t="shared" si="0"/>
        <v>0.35251190515774777</v>
      </c>
      <c r="I14" s="73">
        <f t="shared" si="1"/>
        <v>0.35512184821323817</v>
      </c>
      <c r="J14" s="74">
        <f t="shared" si="2"/>
        <v>2.6099430554903935E-3</v>
      </c>
      <c r="K14" s="75">
        <v>639297.19999999984</v>
      </c>
      <c r="L14" s="76">
        <v>350438.23696850002</v>
      </c>
      <c r="M14" s="76">
        <v>719266.49310600013</v>
      </c>
      <c r="N14" s="76">
        <v>384807.72203250008</v>
      </c>
      <c r="O14" s="77">
        <f t="shared" si="3"/>
        <v>0.54816169532496017</v>
      </c>
      <c r="P14" s="77">
        <f t="shared" si="4"/>
        <v>0.53500020607214638</v>
      </c>
      <c r="Q14" s="74">
        <f t="shared" si="5"/>
        <v>-1.3161489252813796E-2</v>
      </c>
      <c r="R14" s="70">
        <v>850566.01999999979</v>
      </c>
      <c r="S14" s="71">
        <v>475117</v>
      </c>
      <c r="T14" s="79">
        <v>1034572.7934791001</v>
      </c>
      <c r="U14" s="71">
        <v>528294.53075539996</v>
      </c>
      <c r="V14" s="77">
        <f t="shared" si="6"/>
        <v>0.55858920863074224</v>
      </c>
      <c r="W14" s="77">
        <f t="shared" si="7"/>
        <v>0.51064027015327873</v>
      </c>
      <c r="X14" s="80">
        <f t="shared" si="8"/>
        <v>-4.794893847746351E-2</v>
      </c>
    </row>
    <row r="15" spans="1:25" ht="44.4" customHeight="1" x14ac:dyDescent="0.4">
      <c r="B15" s="68">
        <v>8</v>
      </c>
      <c r="C15" s="69" t="s">
        <v>20</v>
      </c>
      <c r="D15" s="70">
        <v>126000.21175960002</v>
      </c>
      <c r="E15" s="71">
        <v>45966.770015099995</v>
      </c>
      <c r="F15" s="71">
        <v>136965.6347387</v>
      </c>
      <c r="G15" s="72">
        <v>50614.427116599996</v>
      </c>
      <c r="H15" s="73">
        <f t="shared" si="0"/>
        <v>0.36481502192076881</v>
      </c>
      <c r="I15" s="73">
        <f t="shared" si="1"/>
        <v>0.36954106928472297</v>
      </c>
      <c r="J15" s="74">
        <f t="shared" si="2"/>
        <v>4.7260473639541556E-3</v>
      </c>
      <c r="K15" s="75">
        <v>337362.03074840002</v>
      </c>
      <c r="L15" s="76">
        <v>109433.30240839999</v>
      </c>
      <c r="M15" s="76">
        <v>362972.59028980002</v>
      </c>
      <c r="N15" s="76">
        <v>119695.51332470002</v>
      </c>
      <c r="O15" s="77">
        <f t="shared" si="3"/>
        <v>0.32437942754148835</v>
      </c>
      <c r="P15" s="77">
        <f t="shared" si="4"/>
        <v>0.32976460627270571</v>
      </c>
      <c r="Q15" s="74">
        <f t="shared" si="5"/>
        <v>5.3851787312173549E-3</v>
      </c>
      <c r="R15" s="70">
        <v>657558.79800759989</v>
      </c>
      <c r="S15" s="71">
        <v>257476.6913368</v>
      </c>
      <c r="T15" s="79">
        <v>466969.54197720008</v>
      </c>
      <c r="U15" s="71">
        <v>256670.23712670003</v>
      </c>
      <c r="V15" s="77">
        <f t="shared" si="6"/>
        <v>0.39156451425629646</v>
      </c>
      <c r="W15" s="77">
        <f t="shared" si="7"/>
        <v>0.54965091735947103</v>
      </c>
      <c r="X15" s="80">
        <f t="shared" si="8"/>
        <v>0.15808640310317457</v>
      </c>
    </row>
    <row r="16" spans="1:25" ht="44.4" customHeight="1" x14ac:dyDescent="0.4">
      <c r="B16" s="68">
        <v>9</v>
      </c>
      <c r="C16" s="69" t="s">
        <v>21</v>
      </c>
      <c r="D16" s="70">
        <v>189991.22863649999</v>
      </c>
      <c r="E16" s="71">
        <v>72793.000177700014</v>
      </c>
      <c r="F16" s="71">
        <v>156426.96974760003</v>
      </c>
      <c r="G16" s="72">
        <v>41562.531989299991</v>
      </c>
      <c r="H16" s="73">
        <f t="shared" si="0"/>
        <v>0.38313874119405245</v>
      </c>
      <c r="I16" s="73">
        <f t="shared" si="1"/>
        <v>0.26569927203961363</v>
      </c>
      <c r="J16" s="74">
        <f t="shared" si="2"/>
        <v>-0.11743946915443881</v>
      </c>
      <c r="K16" s="75">
        <v>407894.86832280003</v>
      </c>
      <c r="L16" s="76">
        <v>132692.51478190001</v>
      </c>
      <c r="M16" s="76">
        <v>403773.60394200013</v>
      </c>
      <c r="N16" s="76">
        <v>135170.57074749999</v>
      </c>
      <c r="O16" s="77">
        <f t="shared" si="3"/>
        <v>0.32531057654025142</v>
      </c>
      <c r="P16" s="77">
        <f t="shared" si="4"/>
        <v>0.3347682201804269</v>
      </c>
      <c r="Q16" s="74">
        <f t="shared" si="5"/>
        <v>9.4576436401754838E-3</v>
      </c>
      <c r="R16" s="70">
        <v>580971.91488479997</v>
      </c>
      <c r="S16" s="71">
        <v>488526.96690300002</v>
      </c>
      <c r="T16" s="79">
        <v>591894.33030750009</v>
      </c>
      <c r="U16" s="71">
        <v>493992.22463959997</v>
      </c>
      <c r="V16" s="77">
        <f t="shared" si="6"/>
        <v>0.84087880048361596</v>
      </c>
      <c r="W16" s="77">
        <f t="shared" si="7"/>
        <v>0.83459529741222871</v>
      </c>
      <c r="X16" s="80">
        <f t="shared" si="8"/>
        <v>-6.2835030713872531E-3</v>
      </c>
    </row>
    <row r="17" spans="1:25" ht="44.4" customHeight="1" x14ac:dyDescent="0.4">
      <c r="B17" s="68">
        <v>10</v>
      </c>
      <c r="C17" s="69" t="s">
        <v>22</v>
      </c>
      <c r="D17" s="70">
        <v>113526.1008</v>
      </c>
      <c r="E17" s="71">
        <v>53058.5</v>
      </c>
      <c r="F17" s="71">
        <v>101791</v>
      </c>
      <c r="G17" s="72">
        <v>15521.900000000001</v>
      </c>
      <c r="H17" s="73">
        <f t="shared" si="0"/>
        <v>0.46736829351228804</v>
      </c>
      <c r="I17" s="73">
        <f t="shared" si="1"/>
        <v>0.15248794097710014</v>
      </c>
      <c r="J17" s="74">
        <f t="shared" si="2"/>
        <v>-0.31488035253518787</v>
      </c>
      <c r="K17" s="75">
        <v>268933.62046548002</v>
      </c>
      <c r="L17" s="76">
        <v>189992.59078799997</v>
      </c>
      <c r="M17" s="76">
        <v>164492</v>
      </c>
      <c r="N17" s="76">
        <v>39421.850000000006</v>
      </c>
      <c r="O17" s="77">
        <f t="shared" si="3"/>
        <v>0.7064664896086772</v>
      </c>
      <c r="P17" s="77">
        <f t="shared" si="4"/>
        <v>0.23965815966733947</v>
      </c>
      <c r="Q17" s="74">
        <f t="shared" si="5"/>
        <v>-0.4668083299413377</v>
      </c>
      <c r="R17" s="70">
        <v>462457.38896939997</v>
      </c>
      <c r="S17" s="71">
        <v>405550</v>
      </c>
      <c r="T17" s="79">
        <v>440774</v>
      </c>
      <c r="U17" s="71">
        <v>217957.91999999998</v>
      </c>
      <c r="V17" s="77">
        <f t="shared" si="6"/>
        <v>0.87694565958558957</v>
      </c>
      <c r="W17" s="77">
        <f t="shared" si="7"/>
        <v>0.49448905788453945</v>
      </c>
      <c r="X17" s="80">
        <f t="shared" si="8"/>
        <v>-0.38245660170105011</v>
      </c>
    </row>
    <row r="18" spans="1:25" ht="44.4" customHeight="1" x14ac:dyDescent="0.4">
      <c r="B18" s="68">
        <v>11</v>
      </c>
      <c r="C18" s="69" t="s">
        <v>23</v>
      </c>
      <c r="D18" s="70">
        <v>2186842</v>
      </c>
      <c r="E18" s="71">
        <v>1613297</v>
      </c>
      <c r="F18" s="71">
        <v>2361370</v>
      </c>
      <c r="G18" s="72">
        <v>1679519</v>
      </c>
      <c r="H18" s="73">
        <f t="shared" si="0"/>
        <v>0.73772910891596188</v>
      </c>
      <c r="I18" s="73">
        <f t="shared" si="1"/>
        <v>0.71124770789838099</v>
      </c>
      <c r="J18" s="74">
        <f t="shared" si="2"/>
        <v>-2.6481401017580897E-2</v>
      </c>
      <c r="K18" s="75">
        <v>4359272</v>
      </c>
      <c r="L18" s="76">
        <v>1433052</v>
      </c>
      <c r="M18" s="76">
        <v>4642152</v>
      </c>
      <c r="N18" s="76">
        <v>1390741</v>
      </c>
      <c r="O18" s="77">
        <f t="shared" si="3"/>
        <v>0.32873654133075431</v>
      </c>
      <c r="P18" s="77">
        <f t="shared" si="4"/>
        <v>0.29958971614888957</v>
      </c>
      <c r="Q18" s="74">
        <f t="shared" si="5"/>
        <v>-2.9146825181864733E-2</v>
      </c>
      <c r="R18" s="70">
        <v>5722093</v>
      </c>
      <c r="S18" s="71">
        <v>3381058</v>
      </c>
      <c r="T18" s="79">
        <v>6145127</v>
      </c>
      <c r="U18" s="71">
        <v>3938266</v>
      </c>
      <c r="V18" s="77">
        <f t="shared" si="6"/>
        <v>0.59087784836772139</v>
      </c>
      <c r="W18" s="77">
        <f t="shared" si="7"/>
        <v>0.64087625853786256</v>
      </c>
      <c r="X18" s="80">
        <f t="shared" si="8"/>
        <v>4.9998410170141172E-2</v>
      </c>
    </row>
    <row r="19" spans="1:25" s="81" customFormat="1" ht="44.4" customHeight="1" thickBot="1" x14ac:dyDescent="0.45">
      <c r="A19" s="226"/>
      <c r="B19" s="82">
        <v>12</v>
      </c>
      <c r="C19" s="83" t="s">
        <v>24</v>
      </c>
      <c r="D19" s="84">
        <v>271651.06067450001</v>
      </c>
      <c r="E19" s="85">
        <v>90571.715145799986</v>
      </c>
      <c r="F19" s="85">
        <v>284356.70610479999</v>
      </c>
      <c r="G19" s="86">
        <v>108881.96885669998</v>
      </c>
      <c r="H19" s="87">
        <f t="shared" si="0"/>
        <v>0.33341196946153501</v>
      </c>
      <c r="I19" s="87">
        <f t="shared" si="1"/>
        <v>0.38290628115720055</v>
      </c>
      <c r="J19" s="88">
        <f t="shared" si="2"/>
        <v>4.9494311695665538E-2</v>
      </c>
      <c r="K19" s="89">
        <v>529526.73775890004</v>
      </c>
      <c r="L19" s="90">
        <v>241878.45109469994</v>
      </c>
      <c r="M19" s="90">
        <v>552381.29353780008</v>
      </c>
      <c r="N19" s="90">
        <v>442966.52841129998</v>
      </c>
      <c r="O19" s="91">
        <f t="shared" si="3"/>
        <v>0.4567823187142443</v>
      </c>
      <c r="P19" s="91">
        <f t="shared" si="4"/>
        <v>0.80192166822714328</v>
      </c>
      <c r="Q19" s="88">
        <f t="shared" si="5"/>
        <v>0.34513934951289899</v>
      </c>
      <c r="R19" s="84">
        <v>927364.8330982998</v>
      </c>
      <c r="S19" s="85">
        <v>587570.8434267001</v>
      </c>
      <c r="T19" s="92">
        <v>1033638.4234436</v>
      </c>
      <c r="U19" s="85">
        <v>762819.38958300021</v>
      </c>
      <c r="V19" s="91">
        <f t="shared" si="6"/>
        <v>0.63359189658253745</v>
      </c>
      <c r="W19" s="91">
        <f t="shared" si="7"/>
        <v>0.73799442075851118</v>
      </c>
      <c r="X19" s="93">
        <f t="shared" si="8"/>
        <v>0.10440252417597373</v>
      </c>
      <c r="Y19" s="39"/>
    </row>
    <row r="20" spans="1:25" s="108" customFormat="1" ht="44.4" customHeight="1" thickBot="1" x14ac:dyDescent="0.5">
      <c r="A20" s="227"/>
      <c r="B20" s="94"/>
      <c r="C20" s="95" t="s">
        <v>25</v>
      </c>
      <c r="D20" s="96">
        <v>8479161.1531377006</v>
      </c>
      <c r="E20" s="97">
        <v>3851485.3237941996</v>
      </c>
      <c r="F20" s="96">
        <f>SUM(F8:F19)</f>
        <v>9030177.227748502</v>
      </c>
      <c r="G20" s="96">
        <f>SUM(G8:G19)</f>
        <v>3921196.5858195997</v>
      </c>
      <c r="H20" s="98">
        <f t="shared" si="0"/>
        <v>0.45422952273633382</v>
      </c>
      <c r="I20" s="98">
        <f t="shared" si="1"/>
        <v>0.43423251691786269</v>
      </c>
      <c r="J20" s="99">
        <f t="shared" si="2"/>
        <v>-1.9997005818471136E-2</v>
      </c>
      <c r="K20" s="100">
        <v>11995902.022909481</v>
      </c>
      <c r="L20" s="101">
        <v>4528019.9728557002</v>
      </c>
      <c r="M20" s="101">
        <f>SUM(M8:M19)</f>
        <v>12449773.711242501</v>
      </c>
      <c r="N20" s="101">
        <f>SUM(N8:N19)</f>
        <v>4630282.5489395</v>
      </c>
      <c r="O20" s="102">
        <f t="shared" si="3"/>
        <v>0.3774639009395207</v>
      </c>
      <c r="P20" s="102">
        <f t="shared" si="4"/>
        <v>0.37191700478525347</v>
      </c>
      <c r="Q20" s="103">
        <f t="shared" si="5"/>
        <v>-5.5468961542672335E-3</v>
      </c>
      <c r="R20" s="104">
        <v>16415410.323399197</v>
      </c>
      <c r="S20" s="104">
        <v>9547191.8239052016</v>
      </c>
      <c r="T20" s="105">
        <v>17382181.1749948</v>
      </c>
      <c r="U20" s="104">
        <v>10027408.042913502</v>
      </c>
      <c r="V20" s="102">
        <f t="shared" si="6"/>
        <v>0.58159934085206777</v>
      </c>
      <c r="W20" s="102">
        <f t="shared" si="7"/>
        <v>0.57687858284082705</v>
      </c>
      <c r="X20" s="106">
        <f t="shared" si="8"/>
        <v>-4.7207580112407221E-3</v>
      </c>
      <c r="Y20" s="107"/>
    </row>
    <row r="21" spans="1:25" ht="44.4" customHeight="1" x14ac:dyDescent="0.45">
      <c r="B21" s="109" t="s">
        <v>26</v>
      </c>
      <c r="C21" s="52" t="s">
        <v>27</v>
      </c>
      <c r="D21" s="110"/>
      <c r="E21" s="111"/>
      <c r="F21" s="111"/>
      <c r="G21" s="112"/>
      <c r="H21" s="113"/>
      <c r="I21" s="113"/>
      <c r="J21" s="114"/>
      <c r="K21" s="115"/>
      <c r="L21" s="116"/>
      <c r="M21" s="117"/>
      <c r="N21" s="117"/>
      <c r="O21" s="118"/>
      <c r="P21" s="119"/>
      <c r="Q21" s="114"/>
      <c r="R21" s="120"/>
      <c r="S21" s="121"/>
      <c r="T21" s="122"/>
      <c r="U21" s="123"/>
      <c r="V21" s="118"/>
      <c r="W21" s="119"/>
      <c r="X21" s="124"/>
    </row>
    <row r="22" spans="1:25" ht="44.4" customHeight="1" x14ac:dyDescent="0.4">
      <c r="B22" s="68">
        <v>13</v>
      </c>
      <c r="C22" s="69" t="s">
        <v>28</v>
      </c>
      <c r="D22" s="70">
        <v>115637.77094888313</v>
      </c>
      <c r="E22" s="71">
        <v>28393.568858129889</v>
      </c>
      <c r="F22" s="125">
        <v>36176.721314387993</v>
      </c>
      <c r="G22" s="126">
        <v>28626.423141400002</v>
      </c>
      <c r="H22" s="73">
        <f>E22/D22</f>
        <v>0.24553888080980971</v>
      </c>
      <c r="I22" s="73">
        <f>G22/F22</f>
        <v>0.79129401729434423</v>
      </c>
      <c r="J22" s="74">
        <f>I22-H22</f>
        <v>0.54575513648453455</v>
      </c>
      <c r="K22" s="127">
        <v>109249.76644116452</v>
      </c>
      <c r="L22" s="128">
        <v>77975.836469201327</v>
      </c>
      <c r="M22" s="129">
        <v>189566.18213524099</v>
      </c>
      <c r="N22" s="129">
        <v>80503.669195099996</v>
      </c>
      <c r="O22" s="77">
        <f>L22/K22</f>
        <v>0.71373915944428601</v>
      </c>
      <c r="P22" s="77">
        <f>N22/M22</f>
        <v>0.42467315788248972</v>
      </c>
      <c r="Q22" s="74">
        <f>P22-O22</f>
        <v>-0.28906600156179629</v>
      </c>
      <c r="R22" s="84">
        <v>270903.13817987789</v>
      </c>
      <c r="S22" s="85">
        <v>97444.451681383813</v>
      </c>
      <c r="T22" s="92">
        <v>297854.94647338695</v>
      </c>
      <c r="U22" s="85">
        <v>126865</v>
      </c>
      <c r="V22" s="77">
        <f t="shared" si="6"/>
        <v>0.35970218852422942</v>
      </c>
      <c r="W22" s="77">
        <f t="shared" si="7"/>
        <v>0.42592880025020924</v>
      </c>
      <c r="X22" s="80">
        <f t="shared" si="8"/>
        <v>6.6226611725979823E-2</v>
      </c>
    </row>
    <row r="23" spans="1:25" ht="44.4" customHeight="1" x14ac:dyDescent="0.4">
      <c r="B23" s="68">
        <v>14</v>
      </c>
      <c r="C23" s="69" t="s">
        <v>29</v>
      </c>
      <c r="D23" s="70">
        <v>0</v>
      </c>
      <c r="E23" s="71">
        <v>0</v>
      </c>
      <c r="F23" s="130">
        <v>0</v>
      </c>
      <c r="G23" s="131">
        <v>0</v>
      </c>
      <c r="H23" s="73">
        <v>0</v>
      </c>
      <c r="I23" s="73">
        <v>0</v>
      </c>
      <c r="J23" s="74">
        <v>0</v>
      </c>
      <c r="K23" s="132">
        <v>7785</v>
      </c>
      <c r="L23" s="133">
        <v>10547</v>
      </c>
      <c r="M23" s="134">
        <v>9315.6470532999938</v>
      </c>
      <c r="N23" s="134">
        <v>11100.17967089999</v>
      </c>
      <c r="O23" s="77">
        <f t="shared" ref="O23:O33" si="9">L23/K23</f>
        <v>1.3547848426461144</v>
      </c>
      <c r="P23" s="77">
        <f t="shared" ref="P23:P33" si="10">N23/M23</f>
        <v>1.1915629271256944</v>
      </c>
      <c r="Q23" s="74">
        <f t="shared" ref="Q23:Q33" si="11">P23-O23</f>
        <v>-0.16322191552041998</v>
      </c>
      <c r="R23" s="70">
        <v>82050</v>
      </c>
      <c r="S23" s="71">
        <v>83822</v>
      </c>
      <c r="T23" s="79">
        <v>89359.018346087993</v>
      </c>
      <c r="U23" s="71">
        <v>93806.360630300012</v>
      </c>
      <c r="V23" s="77">
        <f t="shared" si="6"/>
        <v>1.0215965874466788</v>
      </c>
      <c r="W23" s="77">
        <f t="shared" si="7"/>
        <v>1.049769372655678</v>
      </c>
      <c r="X23" s="80">
        <f t="shared" si="8"/>
        <v>2.817278520899924E-2</v>
      </c>
    </row>
    <row r="24" spans="1:25" ht="44.4" customHeight="1" x14ac:dyDescent="0.4">
      <c r="B24" s="68">
        <v>15</v>
      </c>
      <c r="C24" s="69" t="s">
        <v>30</v>
      </c>
      <c r="D24" s="70">
        <v>1008921.8865467</v>
      </c>
      <c r="E24" s="71">
        <v>674644.53003866796</v>
      </c>
      <c r="F24" s="130">
        <v>1241104.8698294</v>
      </c>
      <c r="G24" s="131">
        <v>804746.78068014397</v>
      </c>
      <c r="H24" s="73">
        <f t="shared" ref="H24:H33" si="12">E24/D24</f>
        <v>0.668678654943066</v>
      </c>
      <c r="I24" s="73">
        <f t="shared" ref="I24:I33" si="13">G24/F24</f>
        <v>0.64841158893427198</v>
      </c>
      <c r="J24" s="74">
        <f t="shared" ref="J24:J33" si="14">I24-H24</f>
        <v>-2.0267066008794021E-2</v>
      </c>
      <c r="K24" s="132">
        <v>1811659.7360705999</v>
      </c>
      <c r="L24" s="133">
        <v>1778079.3089327591</v>
      </c>
      <c r="M24" s="134">
        <v>2202756.3136537001</v>
      </c>
      <c r="N24" s="134">
        <v>2122237.2539705532</v>
      </c>
      <c r="O24" s="77">
        <f t="shared" si="9"/>
        <v>0.9814642747370016</v>
      </c>
      <c r="P24" s="77">
        <f t="shared" si="10"/>
        <v>0.96344622453965856</v>
      </c>
      <c r="Q24" s="74">
        <f t="shared" si="11"/>
        <v>-1.8018050197343038E-2</v>
      </c>
      <c r="R24" s="70">
        <v>2897535.7615905991</v>
      </c>
      <c r="S24" s="71">
        <v>3096301.2611098932</v>
      </c>
      <c r="T24" s="79">
        <v>3486922.2539468994</v>
      </c>
      <c r="U24" s="71">
        <v>3577923.092547372</v>
      </c>
      <c r="V24" s="77">
        <f t="shared" si="6"/>
        <v>1.0685981178055184</v>
      </c>
      <c r="W24" s="77">
        <f t="shared" si="7"/>
        <v>1.0260977538278828</v>
      </c>
      <c r="X24" s="80">
        <f t="shared" si="8"/>
        <v>-4.2500363977635569E-2</v>
      </c>
    </row>
    <row r="25" spans="1:25" ht="44.4" customHeight="1" x14ac:dyDescent="0.4">
      <c r="B25" s="68">
        <v>16</v>
      </c>
      <c r="C25" s="69" t="s">
        <v>31</v>
      </c>
      <c r="D25" s="70">
        <v>82973.886760223613</v>
      </c>
      <c r="E25" s="71">
        <v>83770.939238096136</v>
      </c>
      <c r="F25" s="130">
        <v>117846.55121060001</v>
      </c>
      <c r="G25" s="131">
        <v>100010.76198490002</v>
      </c>
      <c r="H25" s="73">
        <f t="shared" si="12"/>
        <v>1.0096060641364895</v>
      </c>
      <c r="I25" s="73">
        <f t="shared" si="13"/>
        <v>0.84865242943065688</v>
      </c>
      <c r="J25" s="74">
        <f t="shared" si="14"/>
        <v>-0.16095363470583257</v>
      </c>
      <c r="K25" s="132">
        <v>482691.91404097411</v>
      </c>
      <c r="L25" s="133">
        <v>487562.97616172687</v>
      </c>
      <c r="M25" s="134">
        <v>594135.30472230003</v>
      </c>
      <c r="N25" s="134">
        <v>609924.63626680011</v>
      </c>
      <c r="O25" s="77">
        <f t="shared" si="9"/>
        <v>1.0100914516673243</v>
      </c>
      <c r="P25" s="77">
        <f t="shared" si="10"/>
        <v>1.0265753127595743</v>
      </c>
      <c r="Q25" s="74">
        <f t="shared" si="11"/>
        <v>1.6483861092249974E-2</v>
      </c>
      <c r="R25" s="70">
        <v>1427940.3202998021</v>
      </c>
      <c r="S25" s="71">
        <v>1442390.5855159494</v>
      </c>
      <c r="T25" s="79">
        <v>1703204.5867579998</v>
      </c>
      <c r="U25" s="71">
        <v>1781036.9008057995</v>
      </c>
      <c r="V25" s="77">
        <f t="shared" si="6"/>
        <v>1.010119656270448</v>
      </c>
      <c r="W25" s="77">
        <f t="shared" si="7"/>
        <v>1.0456975718906154</v>
      </c>
      <c r="X25" s="80">
        <f t="shared" si="8"/>
        <v>3.5577915620167433E-2</v>
      </c>
    </row>
    <row r="26" spans="1:25" ht="44.4" customHeight="1" x14ac:dyDescent="0.4">
      <c r="B26" s="68">
        <v>17</v>
      </c>
      <c r="C26" s="69" t="s">
        <v>32</v>
      </c>
      <c r="D26" s="70">
        <v>56933.064463499992</v>
      </c>
      <c r="E26" s="71">
        <v>50126.224832</v>
      </c>
      <c r="F26" s="130">
        <v>73979.61639119999</v>
      </c>
      <c r="G26" s="131">
        <v>51279.950703600007</v>
      </c>
      <c r="H26" s="73">
        <f t="shared" si="12"/>
        <v>0.880441362226973</v>
      </c>
      <c r="I26" s="73">
        <f t="shared" si="13"/>
        <v>0.69316324151283182</v>
      </c>
      <c r="J26" s="74">
        <f t="shared" si="14"/>
        <v>-0.18727812071414118</v>
      </c>
      <c r="K26" s="132">
        <v>126177.093693</v>
      </c>
      <c r="L26" s="133">
        <v>104868.7524284</v>
      </c>
      <c r="M26" s="134">
        <v>136947.13272299999</v>
      </c>
      <c r="N26" s="134">
        <v>110897.8539356</v>
      </c>
      <c r="O26" s="77">
        <f t="shared" si="9"/>
        <v>0.83112353723691657</v>
      </c>
      <c r="P26" s="77">
        <f t="shared" si="10"/>
        <v>0.80978587671426971</v>
      </c>
      <c r="Q26" s="74">
        <f t="shared" si="11"/>
        <v>-2.1337660522646851E-2</v>
      </c>
      <c r="R26" s="70">
        <v>208361.7228553</v>
      </c>
      <c r="S26" s="71">
        <v>319047.96056600002</v>
      </c>
      <c r="T26" s="79">
        <v>274392.17552379996</v>
      </c>
      <c r="U26" s="71">
        <v>356720.81357180007</v>
      </c>
      <c r="V26" s="77">
        <f t="shared" si="6"/>
        <v>1.5312215516069991</v>
      </c>
      <c r="W26" s="77">
        <f t="shared" si="7"/>
        <v>1.3000400353648538</v>
      </c>
      <c r="X26" s="80">
        <f t="shared" si="8"/>
        <v>-0.23118151624214534</v>
      </c>
    </row>
    <row r="27" spans="1:25" ht="44.4" customHeight="1" x14ac:dyDescent="0.4">
      <c r="B27" s="68">
        <v>18</v>
      </c>
      <c r="C27" s="69" t="s">
        <v>33</v>
      </c>
      <c r="D27" s="70">
        <v>30771.290500000003</v>
      </c>
      <c r="E27" s="71">
        <v>12485.3272</v>
      </c>
      <c r="F27" s="130">
        <v>34529.203300000008</v>
      </c>
      <c r="G27" s="131">
        <v>11932.307055900021</v>
      </c>
      <c r="H27" s="73">
        <f t="shared" si="12"/>
        <v>0.40574597285739439</v>
      </c>
      <c r="I27" s="73">
        <f t="shared" si="13"/>
        <v>0.34557145591308847</v>
      </c>
      <c r="J27" s="74">
        <f t="shared" si="14"/>
        <v>-6.0174516944305922E-2</v>
      </c>
      <c r="K27" s="132">
        <v>196455.2861</v>
      </c>
      <c r="L27" s="133">
        <v>52906.634610000008</v>
      </c>
      <c r="M27" s="134">
        <v>245592.19829999999</v>
      </c>
      <c r="N27" s="134">
        <v>82515.55994405337</v>
      </c>
      <c r="O27" s="77">
        <f t="shared" si="9"/>
        <v>0.26930624092786887</v>
      </c>
      <c r="P27" s="77">
        <f t="shared" si="10"/>
        <v>0.33598607983164658</v>
      </c>
      <c r="Q27" s="74">
        <f t="shared" si="11"/>
        <v>6.6679838903777711E-2</v>
      </c>
      <c r="R27" s="70">
        <v>392165.20030000003</v>
      </c>
      <c r="S27" s="71">
        <v>324596.84136999998</v>
      </c>
      <c r="T27" s="79">
        <v>473008.44119999994</v>
      </c>
      <c r="U27" s="71">
        <v>386551.5144375143</v>
      </c>
      <c r="V27" s="77">
        <f t="shared" si="6"/>
        <v>0.82770434786587044</v>
      </c>
      <c r="W27" s="77">
        <f t="shared" si="7"/>
        <v>0.81721906158133562</v>
      </c>
      <c r="X27" s="80">
        <f t="shared" si="8"/>
        <v>-1.0485286284534823E-2</v>
      </c>
    </row>
    <row r="28" spans="1:25" ht="44.4" customHeight="1" x14ac:dyDescent="0.4">
      <c r="B28" s="68">
        <v>19</v>
      </c>
      <c r="C28" s="69" t="s">
        <v>34</v>
      </c>
      <c r="D28" s="70">
        <v>0</v>
      </c>
      <c r="E28" s="71">
        <v>0</v>
      </c>
      <c r="F28" s="130">
        <v>0</v>
      </c>
      <c r="G28" s="131">
        <v>0</v>
      </c>
      <c r="H28" s="73">
        <v>0</v>
      </c>
      <c r="I28" s="73">
        <v>0</v>
      </c>
      <c r="J28" s="74">
        <f t="shared" si="14"/>
        <v>0</v>
      </c>
      <c r="K28" s="132">
        <v>34013.095200000003</v>
      </c>
      <c r="L28" s="133">
        <v>14807.302650000001</v>
      </c>
      <c r="M28" s="134">
        <v>44342.611640151998</v>
      </c>
      <c r="N28" s="134">
        <v>39762.993119700004</v>
      </c>
      <c r="O28" s="77">
        <f t="shared" si="9"/>
        <v>0.43534122851600993</v>
      </c>
      <c r="P28" s="77">
        <f t="shared" si="10"/>
        <v>0.89672194868411459</v>
      </c>
      <c r="Q28" s="74">
        <f t="shared" si="11"/>
        <v>0.46138072016810466</v>
      </c>
      <c r="R28" s="70">
        <v>81605.462400000004</v>
      </c>
      <c r="S28" s="71">
        <v>114778.88257500001</v>
      </c>
      <c r="T28" s="79">
        <v>97597.21520153599</v>
      </c>
      <c r="U28" s="71">
        <v>79654.21807029999</v>
      </c>
      <c r="V28" s="77">
        <f t="shared" si="6"/>
        <v>1.4065097997042904</v>
      </c>
      <c r="W28" s="77">
        <f t="shared" si="7"/>
        <v>0.81615257060169055</v>
      </c>
      <c r="X28" s="80">
        <f t="shared" si="8"/>
        <v>-0.5903572291025998</v>
      </c>
    </row>
    <row r="29" spans="1:25" ht="44.4" customHeight="1" x14ac:dyDescent="0.4">
      <c r="B29" s="68">
        <v>20</v>
      </c>
      <c r="C29" s="69" t="s">
        <v>35</v>
      </c>
      <c r="D29" s="70">
        <v>62703.112010422999</v>
      </c>
      <c r="E29" s="71">
        <v>76826.53</v>
      </c>
      <c r="F29" s="130">
        <v>71677</v>
      </c>
      <c r="G29" s="131">
        <v>163453.07648583699</v>
      </c>
      <c r="H29" s="73">
        <f t="shared" si="12"/>
        <v>1.2252426958845248</v>
      </c>
      <c r="I29" s="73">
        <f t="shared" si="13"/>
        <v>2.2804117985663042</v>
      </c>
      <c r="J29" s="74">
        <f t="shared" si="14"/>
        <v>1.0551691026817793</v>
      </c>
      <c r="K29" s="132">
        <v>193336.45503444999</v>
      </c>
      <c r="L29" s="133">
        <v>64891.310000000005</v>
      </c>
      <c r="M29" s="134">
        <v>194376</v>
      </c>
      <c r="N29" s="134">
        <v>66841.703633448997</v>
      </c>
      <c r="O29" s="77">
        <f t="shared" si="9"/>
        <v>0.33563928741962934</v>
      </c>
      <c r="P29" s="77">
        <f t="shared" si="10"/>
        <v>0.34387837816113614</v>
      </c>
      <c r="Q29" s="74">
        <f t="shared" si="11"/>
        <v>8.2390907415068049E-3</v>
      </c>
      <c r="R29" s="70">
        <v>545782.90259754588</v>
      </c>
      <c r="S29" s="71">
        <v>252015.81999999998</v>
      </c>
      <c r="T29" s="79">
        <v>656262</v>
      </c>
      <c r="U29" s="71">
        <v>326863.45039038296</v>
      </c>
      <c r="V29" s="77">
        <f t="shared" si="6"/>
        <v>0.46175103470735429</v>
      </c>
      <c r="W29" s="77">
        <f t="shared" si="7"/>
        <v>0.49806853115125205</v>
      </c>
      <c r="X29" s="80">
        <f t="shared" si="8"/>
        <v>3.6317496443897757E-2</v>
      </c>
    </row>
    <row r="30" spans="1:25" s="81" customFormat="1" ht="44.4" customHeight="1" x14ac:dyDescent="0.4">
      <c r="A30" s="226"/>
      <c r="B30" s="68">
        <v>21</v>
      </c>
      <c r="C30" s="69" t="s">
        <v>36</v>
      </c>
      <c r="D30" s="70">
        <v>434330.94576999999</v>
      </c>
      <c r="E30" s="71">
        <v>138314.01361670002</v>
      </c>
      <c r="F30" s="130">
        <v>509961.00196999992</v>
      </c>
      <c r="G30" s="131">
        <v>261955.96818450006</v>
      </c>
      <c r="H30" s="73">
        <f t="shared" si="12"/>
        <v>0.31845304821992632</v>
      </c>
      <c r="I30" s="73">
        <f t="shared" si="13"/>
        <v>0.51367843261063806</v>
      </c>
      <c r="J30" s="74">
        <f t="shared" si="14"/>
        <v>0.19522538439071174</v>
      </c>
      <c r="K30" s="132">
        <v>748236.97638999997</v>
      </c>
      <c r="L30" s="133">
        <v>348579.2260882</v>
      </c>
      <c r="M30" s="134">
        <v>848556.68054000009</v>
      </c>
      <c r="N30" s="134">
        <v>579139.34865219996</v>
      </c>
      <c r="O30" s="77">
        <f t="shared" si="9"/>
        <v>0.46586741512024893</v>
      </c>
      <c r="P30" s="77">
        <f t="shared" si="10"/>
        <v>0.68249930963203342</v>
      </c>
      <c r="Q30" s="74">
        <f t="shared" si="11"/>
        <v>0.2166318945117845</v>
      </c>
      <c r="R30" s="70">
        <v>971618.41271000006</v>
      </c>
      <c r="S30" s="71">
        <v>929782.48019370006</v>
      </c>
      <c r="T30" s="79">
        <v>1093219.1028699998</v>
      </c>
      <c r="U30" s="71">
        <v>937483.59932160005</v>
      </c>
      <c r="V30" s="77">
        <f t="shared" si="6"/>
        <v>0.9569420134807729</v>
      </c>
      <c r="W30" s="77">
        <f t="shared" si="7"/>
        <v>0.85754410699597972</v>
      </c>
      <c r="X30" s="80">
        <f t="shared" si="8"/>
        <v>-9.9397906484793186E-2</v>
      </c>
      <c r="Y30" s="39"/>
    </row>
    <row r="31" spans="1:25" ht="44.4" customHeight="1" x14ac:dyDescent="0.4">
      <c r="B31" s="68">
        <v>22</v>
      </c>
      <c r="C31" s="69" t="s">
        <v>37</v>
      </c>
      <c r="D31" s="70">
        <v>0</v>
      </c>
      <c r="E31" s="71">
        <v>0</v>
      </c>
      <c r="F31" s="133">
        <v>0</v>
      </c>
      <c r="G31" s="133">
        <v>0</v>
      </c>
      <c r="H31" s="135">
        <v>0</v>
      </c>
      <c r="I31" s="73" t="e">
        <f t="shared" si="13"/>
        <v>#DIV/0!</v>
      </c>
      <c r="J31" s="74">
        <v>0</v>
      </c>
      <c r="K31" s="132">
        <v>0</v>
      </c>
      <c r="L31" s="133">
        <v>0</v>
      </c>
      <c r="M31" s="134">
        <v>0</v>
      </c>
      <c r="N31" s="134">
        <v>0</v>
      </c>
      <c r="O31" s="77" t="e">
        <f t="shared" si="9"/>
        <v>#DIV/0!</v>
      </c>
      <c r="P31" s="77" t="e">
        <f t="shared" ref="P31:P32" si="15">N31/M31</f>
        <v>#DIV/0!</v>
      </c>
      <c r="Q31" s="74" t="e">
        <f t="shared" ref="Q31:Q32" si="16">P31-O31</f>
        <v>#DIV/0!</v>
      </c>
      <c r="R31" s="70">
        <v>107835</v>
      </c>
      <c r="S31" s="71">
        <v>26800</v>
      </c>
      <c r="T31" s="71">
        <v>209939.816769925</v>
      </c>
      <c r="U31" s="71">
        <v>49666.709291200001</v>
      </c>
      <c r="V31" s="136">
        <f t="shared" si="6"/>
        <v>0.24852784346455231</v>
      </c>
      <c r="W31" s="136">
        <f t="shared" si="7"/>
        <v>0.23657593902556467</v>
      </c>
      <c r="X31" s="80">
        <f t="shared" si="8"/>
        <v>-1.1951904438987637E-2</v>
      </c>
    </row>
    <row r="32" spans="1:25" ht="44.4" customHeight="1" thickBot="1" x14ac:dyDescent="0.45">
      <c r="B32" s="137">
        <v>23</v>
      </c>
      <c r="C32" s="138" t="s">
        <v>38</v>
      </c>
      <c r="D32" s="139">
        <v>0</v>
      </c>
      <c r="E32" s="140">
        <v>0</v>
      </c>
      <c r="F32" s="141">
        <v>0</v>
      </c>
      <c r="G32" s="142">
        <v>0</v>
      </c>
      <c r="H32" s="143">
        <v>0</v>
      </c>
      <c r="I32" s="87" t="e">
        <f t="shared" si="13"/>
        <v>#DIV/0!</v>
      </c>
      <c r="J32" s="144">
        <v>0</v>
      </c>
      <c r="K32" s="128">
        <v>20378.6746742</v>
      </c>
      <c r="L32" s="128">
        <v>168806.97770130052</v>
      </c>
      <c r="M32" s="145">
        <v>45426.750894928999</v>
      </c>
      <c r="N32" s="145">
        <v>175461.41558540013</v>
      </c>
      <c r="O32" s="91">
        <f t="shared" si="9"/>
        <v>8.283511091867771</v>
      </c>
      <c r="P32" s="91">
        <f t="shared" si="15"/>
        <v>3.8625129935274973</v>
      </c>
      <c r="Q32" s="88">
        <f t="shared" si="16"/>
        <v>-4.4209980983402737</v>
      </c>
      <c r="R32" s="139">
        <v>38067.972601000001</v>
      </c>
      <c r="S32" s="146">
        <v>36357.758433199982</v>
      </c>
      <c r="T32" s="146">
        <v>67724.218069394992</v>
      </c>
      <c r="U32" s="146">
        <v>51822.584642999929</v>
      </c>
      <c r="V32" s="147">
        <f t="shared" si="6"/>
        <v>0.95507472421173556</v>
      </c>
      <c r="W32" s="148">
        <f t="shared" si="7"/>
        <v>0.76520019160500119</v>
      </c>
      <c r="X32" s="93">
        <f t="shared" si="8"/>
        <v>-0.18987453260673437</v>
      </c>
    </row>
    <row r="33" spans="1:25" s="161" customFormat="1" ht="44.4" customHeight="1" thickBot="1" x14ac:dyDescent="0.5">
      <c r="A33" s="228"/>
      <c r="B33" s="94"/>
      <c r="C33" s="95" t="s">
        <v>25</v>
      </c>
      <c r="D33" s="149">
        <v>1792271.9569997299</v>
      </c>
      <c r="E33" s="150">
        <v>1064561.133783594</v>
      </c>
      <c r="F33" s="96">
        <v>2085274.9640155877</v>
      </c>
      <c r="G33" s="96">
        <v>1422005.2682362809</v>
      </c>
      <c r="H33" s="151">
        <f t="shared" si="12"/>
        <v>0.59397299032992368</v>
      </c>
      <c r="I33" s="151">
        <f t="shared" si="13"/>
        <v>0.6819269845823801</v>
      </c>
      <c r="J33" s="99">
        <f t="shared" si="14"/>
        <v>8.7953994252456424E-2</v>
      </c>
      <c r="K33" s="152">
        <v>3729983.9976443881</v>
      </c>
      <c r="L33" s="153">
        <v>3109025.3250415884</v>
      </c>
      <c r="M33" s="154">
        <v>4511014.8216626225</v>
      </c>
      <c r="N33" s="152">
        <v>3878384.6139737549</v>
      </c>
      <c r="O33" s="102">
        <f t="shared" si="9"/>
        <v>0.83352242985627922</v>
      </c>
      <c r="P33" s="155">
        <f t="shared" si="10"/>
        <v>0.85975878317870402</v>
      </c>
      <c r="Q33" s="156">
        <f t="shared" si="11"/>
        <v>2.6236353322424799E-2</v>
      </c>
      <c r="R33" s="157">
        <v>7023865.8935341239</v>
      </c>
      <c r="S33" s="157">
        <v>6723338.0414451268</v>
      </c>
      <c r="T33" s="158">
        <f>SUM(T22:T32)</f>
        <v>8449483.7751590293</v>
      </c>
      <c r="U33" s="158">
        <f>SUM(U22:U32)</f>
        <v>7768394.243709269</v>
      </c>
      <c r="V33" s="159">
        <f t="shared" si="6"/>
        <v>0.95721332715568352</v>
      </c>
      <c r="W33" s="102">
        <f t="shared" si="7"/>
        <v>0.91939276415298621</v>
      </c>
      <c r="X33" s="106">
        <f t="shared" si="8"/>
        <v>-3.7820563002697316E-2</v>
      </c>
      <c r="Y33" s="160"/>
    </row>
    <row r="34" spans="1:25" ht="44.4" customHeight="1" x14ac:dyDescent="0.45">
      <c r="B34" s="109" t="s">
        <v>39</v>
      </c>
      <c r="C34" s="52" t="s">
        <v>40</v>
      </c>
      <c r="D34" s="110"/>
      <c r="E34" s="111"/>
      <c r="G34" s="112"/>
      <c r="H34" s="113"/>
      <c r="I34" s="113"/>
      <c r="J34" s="114"/>
      <c r="K34" s="115"/>
      <c r="L34" s="116"/>
      <c r="M34" s="117"/>
      <c r="N34" s="117"/>
      <c r="O34" s="118"/>
      <c r="P34" s="119"/>
      <c r="Q34" s="114"/>
      <c r="R34" s="163"/>
      <c r="S34" s="164"/>
      <c r="T34" s="122"/>
      <c r="U34" s="123"/>
      <c r="V34" s="118"/>
      <c r="W34" s="119"/>
      <c r="X34" s="124"/>
    </row>
    <row r="35" spans="1:25" ht="44.4" customHeight="1" x14ac:dyDescent="0.4">
      <c r="B35" s="68">
        <v>24</v>
      </c>
      <c r="C35" s="69" t="s">
        <v>41</v>
      </c>
      <c r="D35" s="70">
        <v>166.19316120000002</v>
      </c>
      <c r="E35" s="71">
        <v>16.4293707</v>
      </c>
      <c r="F35" s="71">
        <v>302.09982440000022</v>
      </c>
      <c r="G35" s="165">
        <v>29.524919999999998</v>
      </c>
      <c r="H35" s="73">
        <v>0</v>
      </c>
      <c r="I35" s="73" t="e">
        <f>G35/F37</f>
        <v>#DIV/0!</v>
      </c>
      <c r="J35" s="74" t="e">
        <f t="shared" ref="J35" si="17">I35-H35</f>
        <v>#DIV/0!</v>
      </c>
      <c r="K35" s="132">
        <v>58836.055885799986</v>
      </c>
      <c r="L35" s="133">
        <v>71784.558838234458</v>
      </c>
      <c r="M35" s="71">
        <v>67743.85689229978</v>
      </c>
      <c r="N35" s="134">
        <v>96575.108295514903</v>
      </c>
      <c r="O35" s="77">
        <f>L35/K35</f>
        <v>1.2200776846355463</v>
      </c>
      <c r="P35" s="77">
        <f>N35/M35</f>
        <v>1.4255921160357239</v>
      </c>
      <c r="Q35" s="74">
        <f>P35-O35</f>
        <v>0.20551443140017756</v>
      </c>
      <c r="R35" s="70">
        <v>251676.58409539971</v>
      </c>
      <c r="S35" s="71">
        <v>182765.93818365515</v>
      </c>
      <c r="T35" s="79">
        <v>494583.51856519806</v>
      </c>
      <c r="U35" s="71">
        <v>239316.1216253145</v>
      </c>
      <c r="V35" s="77">
        <f t="shared" si="6"/>
        <v>0.72619365381396184</v>
      </c>
      <c r="W35" s="77">
        <f t="shared" si="7"/>
        <v>0.48387403268021928</v>
      </c>
      <c r="X35" s="80">
        <f t="shared" si="8"/>
        <v>-0.24231962113374256</v>
      </c>
    </row>
    <row r="36" spans="1:25" ht="44.4" customHeight="1" x14ac:dyDescent="0.45">
      <c r="B36" s="68">
        <v>25</v>
      </c>
      <c r="C36" s="69" t="s">
        <v>42</v>
      </c>
      <c r="D36" s="70">
        <v>236730.49458670002</v>
      </c>
      <c r="E36" s="71">
        <v>112766.93187640017</v>
      </c>
      <c r="F36" s="166">
        <v>262761.91305009997</v>
      </c>
      <c r="G36" s="72">
        <v>131391.84209360022</v>
      </c>
      <c r="H36" s="73">
        <f>E36/D36</f>
        <v>0.47635152401162445</v>
      </c>
      <c r="I36" s="73" t="e">
        <f>G36/F38</f>
        <v>#DIV/0!</v>
      </c>
      <c r="J36" s="74" t="e">
        <f t="shared" ref="J36:J37" si="18">I36-H36</f>
        <v>#DIV/0!</v>
      </c>
      <c r="K36" s="132">
        <v>236730.49458670002</v>
      </c>
      <c r="L36" s="133">
        <v>167594.22685879999</v>
      </c>
      <c r="M36" s="71">
        <v>279351.52639050002</v>
      </c>
      <c r="N36" s="134">
        <v>191253.88801290031</v>
      </c>
      <c r="O36" s="77">
        <f t="shared" ref="O36:O39" si="19">L36/K36</f>
        <v>0.70795368865087382</v>
      </c>
      <c r="P36" s="77">
        <f t="shared" ref="P36:P39" si="20">N36/M36</f>
        <v>0.68463519954263741</v>
      </c>
      <c r="Q36" s="74">
        <f t="shared" ref="Q36:Q39" si="21">P36-O36</f>
        <v>-2.3318489108236418E-2</v>
      </c>
      <c r="R36" s="70">
        <v>236730.49458670002</v>
      </c>
      <c r="S36" s="71">
        <v>156940.33106820026</v>
      </c>
      <c r="T36" s="79">
        <v>117253.7287139</v>
      </c>
      <c r="U36" s="71">
        <v>184615.0387267996</v>
      </c>
      <c r="V36" s="77">
        <f t="shared" si="6"/>
        <v>0.66294936502454926</v>
      </c>
      <c r="W36" s="77">
        <f t="shared" si="7"/>
        <v>1.5744918370763434</v>
      </c>
      <c r="X36" s="80">
        <f t="shared" si="8"/>
        <v>0.91154247205179417</v>
      </c>
    </row>
    <row r="37" spans="1:25" ht="44.4" customHeight="1" x14ac:dyDescent="0.4">
      <c r="B37" s="68">
        <v>26</v>
      </c>
      <c r="C37" s="69" t="s">
        <v>43</v>
      </c>
      <c r="D37" s="70">
        <v>0</v>
      </c>
      <c r="E37" s="71">
        <v>0</v>
      </c>
      <c r="F37" s="71">
        <v>0</v>
      </c>
      <c r="G37" s="165">
        <v>0</v>
      </c>
      <c r="H37" s="73">
        <v>0</v>
      </c>
      <c r="I37" s="73">
        <f t="shared" ref="I37:I39" si="22">G37/F39</f>
        <v>0</v>
      </c>
      <c r="J37" s="74">
        <f t="shared" si="18"/>
        <v>0</v>
      </c>
      <c r="K37" s="132">
        <v>99621.628603799996</v>
      </c>
      <c r="L37" s="133">
        <v>19577.615976399997</v>
      </c>
      <c r="M37" s="71">
        <v>98270</v>
      </c>
      <c r="N37" s="134">
        <v>27367.676896499997</v>
      </c>
      <c r="O37" s="77">
        <f t="shared" si="19"/>
        <v>0.19651973422620017</v>
      </c>
      <c r="P37" s="77">
        <f t="shared" si="20"/>
        <v>0.27849472775516432</v>
      </c>
      <c r="Q37" s="74">
        <f t="shared" si="21"/>
        <v>8.1974993528964146E-2</v>
      </c>
      <c r="R37" s="70">
        <v>108324.0967601</v>
      </c>
      <c r="S37" s="71">
        <v>27776.908648800003</v>
      </c>
      <c r="T37" s="79">
        <v>165455</v>
      </c>
      <c r="U37" s="71">
        <v>37916.621903899999</v>
      </c>
      <c r="V37" s="77">
        <f t="shared" si="6"/>
        <v>0.25642409657304732</v>
      </c>
      <c r="W37" s="77">
        <f t="shared" si="7"/>
        <v>0.22916576654619081</v>
      </c>
      <c r="X37" s="80">
        <f t="shared" si="8"/>
        <v>-2.7258330026856514E-2</v>
      </c>
    </row>
    <row r="38" spans="1:25" ht="44.4" customHeight="1" thickBot="1" x14ac:dyDescent="0.45">
      <c r="B38" s="82">
        <v>27</v>
      </c>
      <c r="C38" s="83" t="s">
        <v>44</v>
      </c>
      <c r="D38" s="84">
        <v>0</v>
      </c>
      <c r="E38" s="85">
        <v>0</v>
      </c>
      <c r="F38" s="71">
        <v>0</v>
      </c>
      <c r="G38" s="167">
        <v>0</v>
      </c>
      <c r="H38" s="87">
        <v>0</v>
      </c>
      <c r="I38" s="87" t="e">
        <f t="shared" si="22"/>
        <v>#DIV/0!</v>
      </c>
      <c r="J38" s="88" t="e">
        <f t="shared" ref="J38:J39" si="23">I38-H38</f>
        <v>#DIV/0!</v>
      </c>
      <c r="K38" s="127">
        <v>8204.7071299999989</v>
      </c>
      <c r="L38" s="128">
        <v>3899.6092120999988</v>
      </c>
      <c r="M38" s="85">
        <v>1306.0351600000001</v>
      </c>
      <c r="N38" s="129">
        <v>4328.0963682000011</v>
      </c>
      <c r="O38" s="91">
        <f t="shared" si="19"/>
        <v>0.47528926387162818</v>
      </c>
      <c r="P38" s="91">
        <f t="shared" si="20"/>
        <v>3.3139202532648513</v>
      </c>
      <c r="Q38" s="88">
        <f t="shared" si="21"/>
        <v>2.8386309893932231</v>
      </c>
      <c r="R38" s="84">
        <v>105907.97752999999</v>
      </c>
      <c r="S38" s="85">
        <v>31963.402889999976</v>
      </c>
      <c r="T38" s="92">
        <v>133650.48241000003</v>
      </c>
      <c r="U38" s="85">
        <v>45727.74573010001</v>
      </c>
      <c r="V38" s="91">
        <f t="shared" si="6"/>
        <v>0.30180354337279147</v>
      </c>
      <c r="W38" s="91">
        <f t="shared" si="7"/>
        <v>0.34214426244883167</v>
      </c>
      <c r="X38" s="93">
        <f t="shared" si="8"/>
        <v>4.0340719076040199E-2</v>
      </c>
    </row>
    <row r="39" spans="1:25" s="108" customFormat="1" ht="44.4" customHeight="1" thickBot="1" x14ac:dyDescent="0.5">
      <c r="A39" s="227"/>
      <c r="B39" s="94"/>
      <c r="C39" s="95" t="s">
        <v>25</v>
      </c>
      <c r="D39" s="96">
        <v>236896.68774790002</v>
      </c>
      <c r="E39" s="168">
        <v>112783.36124710017</v>
      </c>
      <c r="F39" s="168">
        <v>263064.01287449995</v>
      </c>
      <c r="G39" s="96">
        <v>131421.36701360022</v>
      </c>
      <c r="H39" s="151">
        <f t="shared" ref="H39" si="24">E39/D39</f>
        <v>0.47608669550973887</v>
      </c>
      <c r="I39" s="151">
        <f t="shared" si="22"/>
        <v>0.13121248723092757</v>
      </c>
      <c r="J39" s="103">
        <f t="shared" si="23"/>
        <v>-0.34487420827881132</v>
      </c>
      <c r="K39" s="169">
        <v>403392.8862063</v>
      </c>
      <c r="L39" s="170">
        <v>262856.01088553446</v>
      </c>
      <c r="M39" s="171">
        <v>446671.41844279983</v>
      </c>
      <c r="N39" s="171">
        <v>319524.76957311522</v>
      </c>
      <c r="O39" s="102">
        <f t="shared" si="19"/>
        <v>0.65161290611135547</v>
      </c>
      <c r="P39" s="102">
        <f t="shared" si="20"/>
        <v>0.71534635165834581</v>
      </c>
      <c r="Q39" s="103">
        <f t="shared" si="21"/>
        <v>6.3733445546990342E-2</v>
      </c>
      <c r="R39" s="157">
        <v>702639.15297219972</v>
      </c>
      <c r="S39" s="172">
        <v>399446.5807906554</v>
      </c>
      <c r="T39" s="158">
        <v>910942.72968909808</v>
      </c>
      <c r="U39" s="158">
        <v>507575.52798611415</v>
      </c>
      <c r="V39" s="102">
        <f t="shared" si="6"/>
        <v>0.56849462359302894</v>
      </c>
      <c r="W39" s="102">
        <f t="shared" si="7"/>
        <v>0.5571980668415325</v>
      </c>
      <c r="X39" s="106">
        <f t="shared" si="8"/>
        <v>-1.1296556751496434E-2</v>
      </c>
      <c r="Y39" s="107"/>
    </row>
    <row r="40" spans="1:25" ht="44.4" customHeight="1" x14ac:dyDescent="0.45">
      <c r="B40" s="109" t="s">
        <v>45</v>
      </c>
      <c r="C40" s="52" t="s">
        <v>46</v>
      </c>
      <c r="D40" s="173">
        <v>0</v>
      </c>
      <c r="E40" s="174"/>
      <c r="F40" s="175"/>
      <c r="G40" s="176"/>
      <c r="H40" s="113"/>
      <c r="I40" s="113"/>
      <c r="J40" s="114"/>
      <c r="K40" s="177"/>
      <c r="L40" s="178"/>
      <c r="M40" s="178"/>
      <c r="N40" s="178"/>
      <c r="O40" s="118"/>
      <c r="P40" s="119"/>
      <c r="Q40" s="114"/>
      <c r="R40" s="163"/>
      <c r="S40" s="164"/>
      <c r="T40" s="122"/>
      <c r="U40" s="123"/>
      <c r="V40" s="118"/>
      <c r="W40" s="119"/>
      <c r="X40" s="124"/>
    </row>
    <row r="41" spans="1:25" ht="44.4" customHeight="1" x14ac:dyDescent="0.45">
      <c r="B41" s="82">
        <v>28</v>
      </c>
      <c r="C41" s="83" t="s">
        <v>47</v>
      </c>
      <c r="D41" s="179">
        <v>884432</v>
      </c>
      <c r="E41" s="180">
        <v>640979</v>
      </c>
      <c r="F41" s="181">
        <v>1001591.9199999998</v>
      </c>
      <c r="G41" s="182">
        <v>734062.87000000023</v>
      </c>
      <c r="H41" s="87">
        <f>E41/D41</f>
        <v>0.72473519727915769</v>
      </c>
      <c r="I41" s="87">
        <f>G41/F41</f>
        <v>0.73289615794823937</v>
      </c>
      <c r="J41" s="88">
        <f>I41-H41</f>
        <v>8.1609606690816738E-3</v>
      </c>
      <c r="K41" s="84">
        <v>206041</v>
      </c>
      <c r="L41" s="85">
        <v>147335</v>
      </c>
      <c r="M41" s="85">
        <v>222163.19999999998</v>
      </c>
      <c r="N41" s="175">
        <v>162601.83000000002</v>
      </c>
      <c r="O41" s="91">
        <f>L41/K41</f>
        <v>0.71507612562548228</v>
      </c>
      <c r="P41" s="183">
        <f>N41/M41</f>
        <v>0.73190262833808672</v>
      </c>
      <c r="Q41" s="88">
        <f>P41-O41</f>
        <v>1.6826502712604441E-2</v>
      </c>
      <c r="R41" s="84">
        <v>150485</v>
      </c>
      <c r="S41" s="85">
        <v>63391</v>
      </c>
      <c r="T41" s="92">
        <v>165965.62</v>
      </c>
      <c r="U41" s="175">
        <v>70564</v>
      </c>
      <c r="V41" s="91">
        <f t="shared" si="6"/>
        <v>0.42124464232315512</v>
      </c>
      <c r="W41" s="183">
        <f t="shared" si="7"/>
        <v>0.42517239413801489</v>
      </c>
      <c r="X41" s="184">
        <f t="shared" si="8"/>
        <v>3.9277518148597701E-3</v>
      </c>
    </row>
    <row r="42" spans="1:25" ht="15" customHeight="1" thickBot="1" x14ac:dyDescent="0.5">
      <c r="B42" s="137"/>
      <c r="C42" s="138"/>
      <c r="D42" s="185"/>
      <c r="E42" s="186"/>
      <c r="F42" s="187"/>
      <c r="G42" s="188"/>
      <c r="H42" s="143"/>
      <c r="I42" s="143"/>
      <c r="J42" s="144"/>
      <c r="K42" s="139"/>
      <c r="L42" s="140"/>
      <c r="M42" s="140"/>
      <c r="N42" s="140"/>
      <c r="O42" s="148"/>
      <c r="P42" s="189"/>
      <c r="Q42" s="190"/>
      <c r="R42" s="139"/>
      <c r="S42" s="146"/>
      <c r="T42" s="146"/>
      <c r="U42" s="146"/>
      <c r="V42" s="148"/>
      <c r="W42" s="189"/>
      <c r="X42" s="191"/>
    </row>
    <row r="43" spans="1:25" s="108" customFormat="1" ht="44.4" customHeight="1" thickBot="1" x14ac:dyDescent="0.5">
      <c r="A43" s="227"/>
      <c r="B43" s="94"/>
      <c r="C43" s="95" t="s">
        <v>25</v>
      </c>
      <c r="D43" s="96">
        <v>884432</v>
      </c>
      <c r="E43" s="96">
        <v>640979</v>
      </c>
      <c r="F43" s="192">
        <f>F41</f>
        <v>1001591.9199999998</v>
      </c>
      <c r="G43" s="192">
        <f>G41</f>
        <v>734062.87000000023</v>
      </c>
      <c r="H43" s="151">
        <f>E43/D43</f>
        <v>0.72473519727915769</v>
      </c>
      <c r="I43" s="151">
        <f>G43/F43</f>
        <v>0.73289615794823937</v>
      </c>
      <c r="J43" s="99">
        <f>I43-H43</f>
        <v>8.1609606690816738E-3</v>
      </c>
      <c r="K43" s="193">
        <v>206041</v>
      </c>
      <c r="L43" s="193">
        <v>147335</v>
      </c>
      <c r="M43" s="171">
        <f>M41</f>
        <v>222163.19999999998</v>
      </c>
      <c r="N43" s="171">
        <f>N41</f>
        <v>162601.83000000002</v>
      </c>
      <c r="O43" s="102">
        <f>L43/K43</f>
        <v>0.71507612562548228</v>
      </c>
      <c r="P43" s="102">
        <f>N43/M43</f>
        <v>0.73190262833808672</v>
      </c>
      <c r="Q43" s="103">
        <f>P43-O43</f>
        <v>1.6826502712604441E-2</v>
      </c>
      <c r="R43" s="193">
        <v>150485</v>
      </c>
      <c r="S43" s="193">
        <v>63391</v>
      </c>
      <c r="T43" s="170">
        <f>T41</f>
        <v>165965.62</v>
      </c>
      <c r="U43" s="170">
        <f>U41</f>
        <v>70564</v>
      </c>
      <c r="V43" s="102">
        <f t="shared" si="6"/>
        <v>0.42124464232315512</v>
      </c>
      <c r="W43" s="102">
        <f t="shared" si="7"/>
        <v>0.42517239413801489</v>
      </c>
      <c r="X43" s="106">
        <f t="shared" si="8"/>
        <v>3.9277518148597701E-3</v>
      </c>
      <c r="Y43" s="107"/>
    </row>
    <row r="44" spans="1:25" ht="44.4" customHeight="1" thickBot="1" x14ac:dyDescent="0.5">
      <c r="B44" s="109" t="s">
        <v>48</v>
      </c>
      <c r="C44" s="52" t="s">
        <v>49</v>
      </c>
      <c r="D44" s="110"/>
      <c r="E44" s="111"/>
      <c r="F44" s="111"/>
      <c r="G44" s="112"/>
      <c r="H44" s="113"/>
      <c r="I44" s="113"/>
      <c r="J44" s="114"/>
      <c r="K44" s="177"/>
      <c r="L44" s="178"/>
      <c r="M44" s="178"/>
      <c r="N44" s="178"/>
      <c r="O44" s="118"/>
      <c r="P44" s="194"/>
      <c r="Q44" s="114"/>
      <c r="R44" s="163"/>
      <c r="S44" s="164"/>
      <c r="T44" s="122"/>
      <c r="U44" s="123"/>
      <c r="V44" s="118"/>
      <c r="W44" s="194"/>
      <c r="X44" s="124"/>
    </row>
    <row r="45" spans="1:25" ht="44.4" customHeight="1" thickBot="1" x14ac:dyDescent="0.5">
      <c r="B45" s="82">
        <v>29</v>
      </c>
      <c r="C45" s="83" t="s">
        <v>50</v>
      </c>
      <c r="D45" s="179">
        <v>1078531</v>
      </c>
      <c r="E45" s="180">
        <v>683610</v>
      </c>
      <c r="F45" s="195">
        <v>1115581.4940849997</v>
      </c>
      <c r="G45" s="180">
        <v>650395.80529990001</v>
      </c>
      <c r="H45" s="87">
        <f>E45/D45</f>
        <v>0.6338343543208308</v>
      </c>
      <c r="I45" s="87">
        <f>G45/F45</f>
        <v>0.58301057228755382</v>
      </c>
      <c r="J45" s="88">
        <f>I45-H45</f>
        <v>-5.0823782033276976E-2</v>
      </c>
      <c r="K45" s="84">
        <v>483733</v>
      </c>
      <c r="L45" s="85">
        <v>355977</v>
      </c>
      <c r="M45" s="85">
        <v>446834.13</v>
      </c>
      <c r="N45" s="85">
        <v>320868.99</v>
      </c>
      <c r="O45" s="102">
        <f>L45/K45</f>
        <v>0.73589562837350353</v>
      </c>
      <c r="P45" s="91">
        <f>N45/M45</f>
        <v>0.7180941840767624</v>
      </c>
      <c r="Q45" s="88">
        <f>P45-O45</f>
        <v>-1.7801444296741131E-2</v>
      </c>
      <c r="R45" s="84">
        <v>279006</v>
      </c>
      <c r="S45" s="84">
        <v>92572</v>
      </c>
      <c r="T45" s="92">
        <v>295822</v>
      </c>
      <c r="U45" s="84">
        <v>97539</v>
      </c>
      <c r="V45" s="91">
        <f t="shared" si="6"/>
        <v>0.33179214783911459</v>
      </c>
      <c r="W45" s="91">
        <f t="shared" si="7"/>
        <v>0.32972192737524592</v>
      </c>
      <c r="X45" s="93">
        <f t="shared" si="8"/>
        <v>-2.0702204638686772E-3</v>
      </c>
    </row>
    <row r="46" spans="1:25" s="161" customFormat="1" ht="44.4" customHeight="1" thickBot="1" x14ac:dyDescent="0.5">
      <c r="A46" s="228"/>
      <c r="B46" s="94"/>
      <c r="C46" s="95" t="s">
        <v>25</v>
      </c>
      <c r="D46" s="96">
        <v>1078531</v>
      </c>
      <c r="E46" s="196">
        <v>683610</v>
      </c>
      <c r="F46" s="196">
        <f>F45</f>
        <v>1115581.4940849997</v>
      </c>
      <c r="G46" s="196">
        <f>G45</f>
        <v>650395.80529990001</v>
      </c>
      <c r="H46" s="151">
        <f>E46/D46</f>
        <v>0.6338343543208308</v>
      </c>
      <c r="I46" s="151">
        <f>G46/F46</f>
        <v>0.58301057228755382</v>
      </c>
      <c r="J46" s="99">
        <f>I46-H46</f>
        <v>-5.0823782033276976E-2</v>
      </c>
      <c r="K46" s="193">
        <v>483733</v>
      </c>
      <c r="L46" s="193">
        <v>355977</v>
      </c>
      <c r="M46" s="171">
        <f>M45</f>
        <v>446834.13</v>
      </c>
      <c r="N46" s="171">
        <f>N45</f>
        <v>320868.99</v>
      </c>
      <c r="O46" s="102">
        <f>L46/K46</f>
        <v>0.73589562837350353</v>
      </c>
      <c r="P46" s="102">
        <f>N46/M46</f>
        <v>0.7180941840767624</v>
      </c>
      <c r="Q46" s="103">
        <f>P46-O46</f>
        <v>-1.7801444296741131E-2</v>
      </c>
      <c r="R46" s="197">
        <f>R45</f>
        <v>279006</v>
      </c>
      <c r="S46" s="197">
        <f>S45</f>
        <v>92572</v>
      </c>
      <c r="T46" s="197">
        <v>295822</v>
      </c>
      <c r="U46" s="197">
        <v>97539</v>
      </c>
      <c r="V46" s="102">
        <f t="shared" si="6"/>
        <v>0.33179214783911459</v>
      </c>
      <c r="W46" s="102">
        <f t="shared" si="7"/>
        <v>0.32972192737524592</v>
      </c>
      <c r="X46" s="106">
        <f t="shared" si="8"/>
        <v>-2.0702204638686772E-3</v>
      </c>
      <c r="Y46" s="107"/>
    </row>
    <row r="47" spans="1:25" ht="44.4" customHeight="1" thickBot="1" x14ac:dyDescent="0.5">
      <c r="B47" s="137"/>
      <c r="C47" s="198" t="s">
        <v>51</v>
      </c>
      <c r="D47" s="199"/>
      <c r="E47" s="200"/>
      <c r="F47" s="200"/>
      <c r="G47" s="201"/>
      <c r="H47" s="202"/>
      <c r="I47" s="202"/>
      <c r="J47" s="190"/>
      <c r="K47" s="139"/>
      <c r="L47" s="140"/>
      <c r="M47" s="140"/>
      <c r="N47" s="140"/>
      <c r="O47" s="203"/>
      <c r="P47" s="204"/>
      <c r="Q47" s="190"/>
      <c r="R47" s="205"/>
      <c r="S47" s="206"/>
      <c r="T47" s="146"/>
      <c r="U47" s="139"/>
      <c r="V47" s="203"/>
      <c r="W47" s="204"/>
      <c r="X47" s="207"/>
    </row>
    <row r="48" spans="1:25" s="108" customFormat="1" ht="44.4" customHeight="1" thickBot="1" x14ac:dyDescent="0.5">
      <c r="A48" s="227"/>
      <c r="B48" s="94"/>
      <c r="C48" s="95" t="s">
        <v>52</v>
      </c>
      <c r="D48" s="96">
        <v>10508330</v>
      </c>
      <c r="E48" s="96">
        <v>5028830</v>
      </c>
      <c r="F48" s="96">
        <v>11378516.204638591</v>
      </c>
      <c r="G48" s="96">
        <v>5474623.2210694812</v>
      </c>
      <c r="H48" s="208">
        <f>E48/D48</f>
        <v>0.47855653562459494</v>
      </c>
      <c r="I48" s="208">
        <f>G48/F48</f>
        <v>0.48113683037492044</v>
      </c>
      <c r="J48" s="103">
        <f>I48-H48</f>
        <v>2.5802947503255069E-3</v>
      </c>
      <c r="K48" s="193">
        <f>K20+K33+K39</f>
        <v>16129278.906760167</v>
      </c>
      <c r="L48" s="193">
        <f>L20+L33+L39</f>
        <v>7899901.3087828234</v>
      </c>
      <c r="M48" s="171">
        <v>17407459.951347925</v>
      </c>
      <c r="N48" s="171">
        <v>8828191.9324863702</v>
      </c>
      <c r="O48" s="209">
        <f>L48/K48</f>
        <v>0.48978639122371337</v>
      </c>
      <c r="P48" s="210">
        <f>N48/M48</f>
        <v>0.50714992061795727</v>
      </c>
      <c r="Q48" s="103">
        <f>P48-O48</f>
        <v>1.7363529394243904E-2</v>
      </c>
      <c r="R48" s="157">
        <f>R20+R33+R39</f>
        <v>24141915.36990552</v>
      </c>
      <c r="S48" s="157">
        <f>S20+S33+S39</f>
        <v>16669976.446140984</v>
      </c>
      <c r="T48" s="158">
        <v>26742607.679842927</v>
      </c>
      <c r="U48" s="158">
        <v>18303377.814608883</v>
      </c>
      <c r="V48" s="209">
        <f t="shared" si="6"/>
        <v>0.69049933241507433</v>
      </c>
      <c r="W48" s="210">
        <f t="shared" si="7"/>
        <v>0.68442756344980293</v>
      </c>
      <c r="X48" s="106">
        <f t="shared" si="8"/>
        <v>-6.0717689652713958E-3</v>
      </c>
      <c r="Y48" s="107"/>
    </row>
    <row r="49" spans="1:25" s="108" customFormat="1" ht="44.4" customHeight="1" thickBot="1" x14ac:dyDescent="0.5">
      <c r="A49" s="227"/>
      <c r="B49" s="94"/>
      <c r="C49" s="95" t="s">
        <v>53</v>
      </c>
      <c r="D49" s="211">
        <v>884432</v>
      </c>
      <c r="E49" s="212">
        <v>640979</v>
      </c>
      <c r="F49" s="168">
        <v>1001591.9199999998</v>
      </c>
      <c r="G49" s="168">
        <v>734062.87000000023</v>
      </c>
      <c r="H49" s="208">
        <f t="shared" ref="H49:H50" si="25">E49/D49</f>
        <v>0.72473519727915769</v>
      </c>
      <c r="I49" s="208">
        <f t="shared" ref="I49:I50" si="26">G49/F49</f>
        <v>0.73289615794823937</v>
      </c>
      <c r="J49" s="103">
        <f t="shared" ref="J49:J50" si="27">I49-H49</f>
        <v>8.1609606690816738E-3</v>
      </c>
      <c r="K49" s="193">
        <f>K43</f>
        <v>206041</v>
      </c>
      <c r="L49" s="193">
        <f>L43</f>
        <v>147335</v>
      </c>
      <c r="M49" s="171">
        <v>222163.19999999998</v>
      </c>
      <c r="N49" s="171">
        <v>162601.83000000002</v>
      </c>
      <c r="O49" s="209">
        <f t="shared" ref="O49:O50" si="28">L49/K49</f>
        <v>0.71507612562548228</v>
      </c>
      <c r="P49" s="210">
        <f t="shared" ref="P49:P50" si="29">N49/M49</f>
        <v>0.73190262833808672</v>
      </c>
      <c r="Q49" s="103">
        <f t="shared" ref="Q49:Q50" si="30">P49-O49</f>
        <v>1.6826502712604441E-2</v>
      </c>
      <c r="R49" s="157">
        <f>R43</f>
        <v>150485</v>
      </c>
      <c r="S49" s="157">
        <f>S43</f>
        <v>63391</v>
      </c>
      <c r="T49" s="158">
        <v>165965.62</v>
      </c>
      <c r="U49" s="158">
        <v>70564</v>
      </c>
      <c r="V49" s="209">
        <f t="shared" si="6"/>
        <v>0.42124464232315512</v>
      </c>
      <c r="W49" s="210">
        <f t="shared" si="7"/>
        <v>0.42517239413801489</v>
      </c>
      <c r="X49" s="106">
        <f t="shared" si="8"/>
        <v>3.9277518148597701E-3</v>
      </c>
      <c r="Y49" s="107"/>
    </row>
    <row r="50" spans="1:25" s="108" customFormat="1" ht="44.4" customHeight="1" thickBot="1" x14ac:dyDescent="0.5">
      <c r="A50" s="227"/>
      <c r="B50" s="94"/>
      <c r="C50" s="95" t="s">
        <v>54</v>
      </c>
      <c r="D50" s="96">
        <v>11392762</v>
      </c>
      <c r="E50" s="96">
        <v>5669809</v>
      </c>
      <c r="F50" s="168">
        <v>12380108.124638591</v>
      </c>
      <c r="G50" s="168">
        <v>6208686.0910694813</v>
      </c>
      <c r="H50" s="208">
        <f t="shared" si="25"/>
        <v>0.49766764196425767</v>
      </c>
      <c r="I50" s="208">
        <f t="shared" si="26"/>
        <v>0.50150499725548481</v>
      </c>
      <c r="J50" s="103">
        <f t="shared" si="27"/>
        <v>3.8373552912271403E-3</v>
      </c>
      <c r="K50" s="193">
        <f>K48+K49</f>
        <v>16335319.906760167</v>
      </c>
      <c r="L50" s="193">
        <f>L48+L49</f>
        <v>8047236.3087828234</v>
      </c>
      <c r="M50" s="171">
        <v>17629623.151347924</v>
      </c>
      <c r="N50" s="171">
        <v>8990793.7624863703</v>
      </c>
      <c r="O50" s="209">
        <f t="shared" si="28"/>
        <v>0.49262802043151754</v>
      </c>
      <c r="P50" s="210">
        <f t="shared" si="29"/>
        <v>0.50998218653351945</v>
      </c>
      <c r="Q50" s="103">
        <f t="shared" si="30"/>
        <v>1.7354166102001911E-2</v>
      </c>
      <c r="R50" s="157">
        <f>R48+R49</f>
        <v>24292400.36990552</v>
      </c>
      <c r="S50" s="157">
        <f>S48+S49</f>
        <v>16733367.446140984</v>
      </c>
      <c r="T50" s="158">
        <v>26908573.299842928</v>
      </c>
      <c r="U50" s="158">
        <v>18373941.814608883</v>
      </c>
      <c r="V50" s="209">
        <f t="shared" si="6"/>
        <v>0.68883137077186518</v>
      </c>
      <c r="W50" s="210">
        <f t="shared" si="7"/>
        <v>0.68282853980653579</v>
      </c>
      <c r="X50" s="106">
        <f t="shared" si="8"/>
        <v>-6.0028309653293865E-3</v>
      </c>
      <c r="Y50" s="107"/>
    </row>
    <row r="51" spans="1:25" ht="44.4" customHeight="1" thickBot="1" x14ac:dyDescent="0.5">
      <c r="B51" s="137"/>
      <c r="C51" s="198" t="s">
        <v>55</v>
      </c>
      <c r="D51" s="199"/>
      <c r="E51" s="200"/>
      <c r="F51" s="200"/>
      <c r="G51" s="201"/>
      <c r="H51" s="202"/>
      <c r="I51" s="202"/>
      <c r="J51" s="190"/>
      <c r="K51" s="139"/>
      <c r="L51" s="140"/>
      <c r="M51" s="140"/>
      <c r="N51" s="140"/>
      <c r="O51" s="203"/>
      <c r="P51" s="204"/>
      <c r="Q51" s="190"/>
      <c r="R51" s="213"/>
      <c r="S51" s="214"/>
      <c r="T51" s="215"/>
      <c r="U51" s="216"/>
      <c r="V51" s="203"/>
      <c r="W51" s="204"/>
      <c r="X51" s="207"/>
    </row>
    <row r="52" spans="1:25" s="108" customFormat="1" ht="44.4" customHeight="1" thickBot="1" x14ac:dyDescent="0.5">
      <c r="A52" s="227"/>
      <c r="B52" s="94"/>
      <c r="C52" s="95" t="s">
        <v>56</v>
      </c>
      <c r="D52" s="96">
        <v>12471293</v>
      </c>
      <c r="E52" s="96">
        <v>6353419</v>
      </c>
      <c r="F52" s="192">
        <v>13495689.61872359</v>
      </c>
      <c r="G52" s="192">
        <v>6859081.8963693809</v>
      </c>
      <c r="H52" s="208">
        <f>E52/D52</f>
        <v>0.5094434875357351</v>
      </c>
      <c r="I52" s="208">
        <f>G52/F52</f>
        <v>0.50824241592317432</v>
      </c>
      <c r="J52" s="103">
        <f>I52-H52</f>
        <v>-1.2010716125607779E-3</v>
      </c>
      <c r="K52" s="193">
        <f>K50+K46</f>
        <v>16819052.906760167</v>
      </c>
      <c r="L52" s="193">
        <f>L50+L46</f>
        <v>8403213.3087828234</v>
      </c>
      <c r="M52" s="171">
        <f>M50+M46</f>
        <v>18076457.281347923</v>
      </c>
      <c r="N52" s="171">
        <f>N50+N46</f>
        <v>9311662.7524863705</v>
      </c>
      <c r="O52" s="209">
        <f>L52/K52</f>
        <v>0.4996246432761548</v>
      </c>
      <c r="P52" s="210">
        <f>N52/M52</f>
        <v>0.51512653212720783</v>
      </c>
      <c r="Q52" s="103">
        <f>P52-O52</f>
        <v>1.5501888851053025E-2</v>
      </c>
      <c r="R52" s="157">
        <f>R50+R46</f>
        <v>24571406.36990552</v>
      </c>
      <c r="S52" s="157">
        <f>S50+S46</f>
        <v>16825939.446140982</v>
      </c>
      <c r="T52" s="157">
        <f>T50+T46</f>
        <v>27204395.299842928</v>
      </c>
      <c r="U52" s="157">
        <f>U50+U46</f>
        <v>18471480.814608883</v>
      </c>
      <c r="V52" s="209">
        <f>S52/R52</f>
        <v>0.68477722409690789</v>
      </c>
      <c r="W52" s="210">
        <f t="shared" si="7"/>
        <v>0.67898884025977724</v>
      </c>
      <c r="X52" s="106">
        <f t="shared" si="8"/>
        <v>-5.7883838371306506E-3</v>
      </c>
      <c r="Y52" s="107"/>
    </row>
    <row r="53" spans="1:25" x14ac:dyDescent="0.25">
      <c r="I53" s="218"/>
      <c r="O53" s="219"/>
      <c r="P53" s="219"/>
      <c r="W53" s="219" t="s">
        <v>57</v>
      </c>
    </row>
  </sheetData>
  <mergeCells count="24">
    <mergeCell ref="P41:P42"/>
    <mergeCell ref="W41:W42"/>
    <mergeCell ref="X41:X42"/>
    <mergeCell ref="K6:L6"/>
    <mergeCell ref="M6:N6"/>
    <mergeCell ref="R6:S6"/>
    <mergeCell ref="T6:U6"/>
    <mergeCell ref="B4:B6"/>
    <mergeCell ref="C4:C6"/>
    <mergeCell ref="D4:J4"/>
    <mergeCell ref="K4:Q4"/>
    <mergeCell ref="R4:X4"/>
    <mergeCell ref="H5:J5"/>
    <mergeCell ref="O5:Q5"/>
    <mergeCell ref="V5:X5"/>
    <mergeCell ref="D6:E6"/>
    <mergeCell ref="F6:G6"/>
    <mergeCell ref="I1:J1"/>
    <mergeCell ref="P1:Q1"/>
    <mergeCell ref="W1:X1"/>
    <mergeCell ref="B2:X2"/>
    <mergeCell ref="I3:J3"/>
    <mergeCell ref="P3:Q3"/>
    <mergeCell ref="W3:X3"/>
  </mergeCells>
  <pageMargins left="0.49" right="0.49" top="1.1299999999999999" bottom="0.75" header="0.3" footer="0.3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2023-08-10T12:04:56Z</cp:lastPrinted>
  <dcterms:created xsi:type="dcterms:W3CDTF">2023-07-05T10:39:15Z</dcterms:created>
  <dcterms:modified xsi:type="dcterms:W3CDTF">2023-08-10T12:05:25Z</dcterms:modified>
</cp:coreProperties>
</file>