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5 SLBC June 23\Agenda and Annexures SLBC 165\"/>
    </mc:Choice>
  </mc:AlternateContent>
  <bookViews>
    <workbookView xWindow="0" yWindow="0" windowWidth="23040" windowHeight="8784"/>
  </bookViews>
  <sheets>
    <sheet name="CD Ratio" sheetId="1" r:id="rId1"/>
  </sheets>
  <definedNames>
    <definedName name="_xlnm.Print_Area" localSheetId="0">'CD Ratio'!$A$1:$O$52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I35" i="1" l="1"/>
  <c r="I37" i="1"/>
  <c r="I38" i="1"/>
  <c r="N45" i="1" l="1"/>
  <c r="M45" i="1"/>
  <c r="K45" i="1"/>
  <c r="J45" i="1"/>
  <c r="H45" i="1"/>
  <c r="G45" i="1"/>
  <c r="E45" i="1"/>
  <c r="F45" i="1" s="1"/>
  <c r="D45" i="1"/>
  <c r="O44" i="1"/>
  <c r="L44" i="1"/>
  <c r="I44" i="1"/>
  <c r="F44" i="1"/>
  <c r="N42" i="1"/>
  <c r="N48" i="1" s="1"/>
  <c r="M42" i="1"/>
  <c r="M48" i="1" s="1"/>
  <c r="K42" i="1"/>
  <c r="K48" i="1" s="1"/>
  <c r="J42" i="1"/>
  <c r="J48" i="1" s="1"/>
  <c r="H42" i="1"/>
  <c r="G42" i="1"/>
  <c r="G48" i="1" s="1"/>
  <c r="E42" i="1"/>
  <c r="E48" i="1" s="1"/>
  <c r="D42" i="1"/>
  <c r="D48" i="1" s="1"/>
  <c r="O41" i="1"/>
  <c r="L41" i="1"/>
  <c r="I41" i="1"/>
  <c r="F41" i="1"/>
  <c r="N39" i="1"/>
  <c r="M39" i="1"/>
  <c r="K39" i="1"/>
  <c r="J39" i="1"/>
  <c r="H39" i="1"/>
  <c r="G39" i="1"/>
  <c r="E39" i="1"/>
  <c r="D39" i="1"/>
  <c r="O38" i="1"/>
  <c r="L38" i="1"/>
  <c r="F38" i="1"/>
  <c r="O37" i="1"/>
  <c r="L37" i="1"/>
  <c r="F37" i="1"/>
  <c r="O36" i="1"/>
  <c r="L36" i="1"/>
  <c r="I36" i="1"/>
  <c r="F36" i="1"/>
  <c r="O35" i="1"/>
  <c r="L35" i="1"/>
  <c r="F35" i="1"/>
  <c r="N33" i="1"/>
  <c r="M33" i="1"/>
  <c r="K33" i="1"/>
  <c r="J33" i="1"/>
  <c r="I33" i="1"/>
  <c r="E33" i="1"/>
  <c r="D33" i="1"/>
  <c r="O32" i="1"/>
  <c r="L32" i="1"/>
  <c r="I32" i="1"/>
  <c r="F32" i="1"/>
  <c r="O31" i="1"/>
  <c r="L31" i="1"/>
  <c r="I31" i="1"/>
  <c r="F31" i="1"/>
  <c r="O30" i="1"/>
  <c r="L30" i="1"/>
  <c r="I30" i="1"/>
  <c r="F30" i="1"/>
  <c r="O29" i="1"/>
  <c r="L29" i="1"/>
  <c r="I29" i="1"/>
  <c r="F29" i="1"/>
  <c r="O28" i="1"/>
  <c r="L28" i="1"/>
  <c r="I28" i="1"/>
  <c r="F28" i="1"/>
  <c r="O27" i="1"/>
  <c r="L27" i="1"/>
  <c r="I27" i="1"/>
  <c r="F27" i="1"/>
  <c r="O26" i="1"/>
  <c r="L26" i="1"/>
  <c r="I26" i="1"/>
  <c r="F26" i="1"/>
  <c r="O25" i="1"/>
  <c r="L25" i="1"/>
  <c r="I25" i="1"/>
  <c r="F25" i="1"/>
  <c r="O24" i="1"/>
  <c r="L24" i="1"/>
  <c r="I24" i="1"/>
  <c r="F24" i="1"/>
  <c r="O23" i="1"/>
  <c r="L23" i="1"/>
  <c r="I23" i="1"/>
  <c r="F23" i="1"/>
  <c r="O22" i="1"/>
  <c r="L22" i="1"/>
  <c r="I22" i="1"/>
  <c r="F22" i="1"/>
  <c r="N20" i="1"/>
  <c r="O20" i="1" s="1"/>
  <c r="M20" i="1"/>
  <c r="M47" i="1" s="1"/>
  <c r="K20" i="1"/>
  <c r="J20" i="1"/>
  <c r="H20" i="1"/>
  <c r="G20" i="1"/>
  <c r="G47" i="1" s="1"/>
  <c r="E20" i="1"/>
  <c r="D20" i="1"/>
  <c r="O19" i="1"/>
  <c r="L19" i="1"/>
  <c r="I19" i="1"/>
  <c r="F19" i="1"/>
  <c r="O18" i="1"/>
  <c r="L18" i="1"/>
  <c r="I18" i="1"/>
  <c r="F18" i="1"/>
  <c r="O17" i="1"/>
  <c r="L17" i="1"/>
  <c r="I17" i="1"/>
  <c r="F17" i="1"/>
  <c r="O16" i="1"/>
  <c r="L16" i="1"/>
  <c r="I16" i="1"/>
  <c r="F16" i="1"/>
  <c r="O15" i="1"/>
  <c r="L15" i="1"/>
  <c r="I15" i="1"/>
  <c r="F15" i="1"/>
  <c r="O14" i="1"/>
  <c r="L14" i="1"/>
  <c r="I14" i="1"/>
  <c r="F14" i="1"/>
  <c r="O13" i="1"/>
  <c r="L13" i="1"/>
  <c r="I13" i="1"/>
  <c r="F13" i="1"/>
  <c r="O12" i="1"/>
  <c r="L12" i="1"/>
  <c r="I12" i="1"/>
  <c r="F12" i="1"/>
  <c r="O11" i="1"/>
  <c r="L11" i="1"/>
  <c r="I11" i="1"/>
  <c r="F11" i="1"/>
  <c r="O10" i="1"/>
  <c r="L10" i="1"/>
  <c r="I10" i="1"/>
  <c r="F10" i="1"/>
  <c r="O9" i="1"/>
  <c r="L9" i="1"/>
  <c r="I9" i="1"/>
  <c r="F9" i="1"/>
  <c r="O8" i="1"/>
  <c r="L8" i="1"/>
  <c r="I8" i="1"/>
  <c r="F8" i="1"/>
  <c r="L45" i="1" l="1"/>
  <c r="I42" i="1"/>
  <c r="K47" i="1"/>
  <c r="O39" i="1"/>
  <c r="O33" i="1"/>
  <c r="I20" i="1"/>
  <c r="O45" i="1"/>
  <c r="I45" i="1"/>
  <c r="M49" i="1"/>
  <c r="M51" i="1" s="1"/>
  <c r="O48" i="1"/>
  <c r="O42" i="1"/>
  <c r="L48" i="1"/>
  <c r="H48" i="1"/>
  <c r="I48" i="1" s="1"/>
  <c r="G49" i="1"/>
  <c r="G51" i="1" s="1"/>
  <c r="L39" i="1"/>
  <c r="F39" i="1"/>
  <c r="L33" i="1"/>
  <c r="F33" i="1"/>
  <c r="D47" i="1"/>
  <c r="D49" i="1" s="1"/>
  <c r="D51" i="1" s="1"/>
  <c r="E47" i="1"/>
  <c r="F47" i="1" s="1"/>
  <c r="J47" i="1"/>
  <c r="J49" i="1" s="1"/>
  <c r="J51" i="1" s="1"/>
  <c r="H47" i="1"/>
  <c r="I47" i="1" s="1"/>
  <c r="F48" i="1"/>
  <c r="K49" i="1"/>
  <c r="I39" i="1"/>
  <c r="F42" i="1"/>
  <c r="L42" i="1"/>
  <c r="N47" i="1"/>
  <c r="F20" i="1"/>
  <c r="L20" i="1"/>
  <c r="E49" i="1" l="1"/>
  <c r="F49" i="1" s="1"/>
  <c r="H49" i="1"/>
  <c r="I49" i="1" s="1"/>
  <c r="L47" i="1"/>
  <c r="K51" i="1"/>
  <c r="L51" i="1" s="1"/>
  <c r="L49" i="1"/>
  <c r="O47" i="1"/>
  <c r="N49" i="1"/>
  <c r="E51" i="1" l="1"/>
  <c r="F51" i="1" s="1"/>
  <c r="H51" i="1"/>
  <c r="I51" i="1" s="1"/>
  <c r="O49" i="1"/>
  <c r="N51" i="1"/>
  <c r="O51" i="1" s="1"/>
</calcChain>
</file>

<file path=xl/sharedStrings.xml><?xml version="1.0" encoding="utf-8"?>
<sst xmlns="http://schemas.openxmlformats.org/spreadsheetml/2006/main" count="73" uniqueCount="61">
  <si>
    <t>(Amount in lacs)</t>
  </si>
  <si>
    <t>Sr. No</t>
  </si>
  <si>
    <t>BANK NAME</t>
  </si>
  <si>
    <t>AGG. TOTAL</t>
  </si>
  <si>
    <t>OVERALL  CD RATIO</t>
  </si>
  <si>
    <t>RURAL</t>
  </si>
  <si>
    <t>SEMI URBAN</t>
  </si>
  <si>
    <t>URBAN</t>
  </si>
  <si>
    <t>DEPOSITS</t>
  </si>
  <si>
    <t>ADVANCES</t>
  </si>
  <si>
    <t xml:space="preserve">CD RATIO 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</si>
  <si>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</si>
  <si>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</si>
  <si>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</si>
  <si>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</si>
  <si>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</si>
  <si>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</si>
  <si>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</si>
  <si>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</si>
  <si>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</si>
  <si>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</si>
  <si>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</si>
  <si>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</si>
  <si>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</si>
  <si>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</si>
  <si>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</si>
  <si>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</si>
  <si>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</si>
  <si>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</si>
  <si>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</si>
  <si>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</si>
  <si>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</si>
  <si>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</si>
  <si>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</si>
  <si>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</si>
  <si>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</si>
  <si>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</si>
  <si>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</si>
  <si>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</si>
  <si>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</si>
  <si>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</si>
  <si>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</si>
  <si>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</si>
  <si>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</si>
  <si>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</si>
  <si>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</si>
  <si>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</si>
  <si>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</si>
  <si>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</si>
  <si>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</si>
  <si>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</si>
  <si>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</si>
  <si>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</si>
  <si>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</si>
  <si>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</si>
  <si>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</si>
  <si>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</si>
  <si>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</si>
  <si>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 xml:space="preserve"> </t>
  </si>
  <si>
    <t>BANKWISE/ AREA WISE CD RATIO AS ON JUNE 2023</t>
  </si>
  <si>
    <t>Annexure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</si>
</sst>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0" xfId="0" applyFont="1"/>
    <xf numFmtId="0" fontId="1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9" fontId="2" fillId="0" borderId="1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7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2" fontId="9" fillId="0" borderId="30" xfId="1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3" xfId="0" applyFont="1" applyFill="1" applyBorder="1"/>
    <xf numFmtId="1" fontId="9" fillId="0" borderId="11" xfId="0" applyNumberFormat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9" fillId="0" borderId="19" xfId="1" applyNumberFormat="1" applyFont="1" applyFill="1" applyBorder="1" applyAlignment="1">
      <alignment horizontal="center"/>
    </xf>
    <xf numFmtId="0" fontId="5" fillId="0" borderId="0" xfId="0" applyFont="1" applyBorder="1"/>
    <xf numFmtId="0" fontId="7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/>
    </xf>
    <xf numFmtId="2" fontId="9" fillId="0" borderId="39" xfId="1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41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8" fillId="0" borderId="4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0" xfId="0" applyFont="1" applyFill="1"/>
    <xf numFmtId="1" fontId="9" fillId="0" borderId="1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2" fontId="9" fillId="0" borderId="4" xfId="1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2" fontId="11" fillId="0" borderId="0" xfId="1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1" applyNumberFormat="1" applyFont="1" applyAlignment="1">
      <alignment horizontal="center"/>
    </xf>
    <xf numFmtId="9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1" applyNumberFormat="1" applyFont="1"/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1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3"/>
  <sheetViews>
    <sheetView tabSelected="1" view="pageBreakPreview" zoomScale="84" zoomScaleSheetLayoutView="84" workbookViewId="0">
      <pane xSplit="3" ySplit="6" topLeftCell="D10" activePane="bottomRight" state="frozen"/>
      <selection pane="topRight" activeCell="C1" sqref="C1"/>
      <selection pane="bottomLeft" activeCell="A7" sqref="A7"/>
      <selection pane="bottomRight" activeCell="P11" sqref="P11"/>
    </sheetView>
  </sheetViews>
  <sheetFormatPr defaultColWidth="9.109375" defaultRowHeight="15" x14ac:dyDescent="0.25"/>
  <cols>
    <col min="1" max="1" width="2.44140625" style="4" customWidth="1"/>
    <col min="2" max="2" width="6.109375" style="77" customWidth="1"/>
    <col min="3" max="3" width="47.6640625" style="78" customWidth="1"/>
    <col min="4" max="4" width="17.33203125" style="1" customWidth="1"/>
    <col min="5" max="5" width="16.33203125" style="1" customWidth="1"/>
    <col min="6" max="6" width="12.21875" style="79" customWidth="1"/>
    <col min="7" max="7" width="15.44140625" style="77" customWidth="1"/>
    <col min="8" max="8" width="14.44140625" style="77" customWidth="1"/>
    <col min="9" max="9" width="13.77734375" style="80" customWidth="1"/>
    <col min="10" max="10" width="15.44140625" style="81" customWidth="1"/>
    <col min="11" max="11" width="14.33203125" style="77" customWidth="1"/>
    <col min="12" max="12" width="16.88671875" style="80" customWidth="1"/>
    <col min="13" max="13" width="16.6640625" style="4" customWidth="1"/>
    <col min="14" max="14" width="16.109375" style="4" customWidth="1"/>
    <col min="15" max="15" width="12.6640625" style="82" customWidth="1"/>
    <col min="16" max="17" width="9.109375" style="4" customWidth="1"/>
    <col min="18" max="18" width="9.109375" style="4"/>
    <col min="19" max="21" width="9.109375" style="4" customWidth="1"/>
    <col min="22" max="16384" width="9.109375" style="4"/>
  </cols>
  <sheetData>
    <row r="2" spans="2:15" ht="26.4" customHeight="1" thickBot="1" x14ac:dyDescent="0.3">
      <c r="B2" s="1"/>
      <c r="C2" s="2"/>
      <c r="D2" s="2"/>
      <c r="E2" s="2"/>
      <c r="F2" s="3"/>
      <c r="G2" s="2"/>
      <c r="H2" s="2"/>
      <c r="I2" s="83" t="s">
        <v>60</v>
      </c>
      <c r="J2" s="83"/>
      <c r="K2" s="83"/>
      <c r="L2" s="83"/>
      <c r="M2" s="83"/>
      <c r="N2" s="83"/>
      <c r="O2" s="83"/>
    </row>
    <row r="3" spans="2:15" ht="31.8" customHeight="1" thickBot="1" x14ac:dyDescent="0.3">
      <c r="B3" s="84" t="s">
        <v>59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0.25" customHeight="1" thickBot="1" x14ac:dyDescent="0.3">
      <c r="B4" s="5"/>
      <c r="C4" s="6"/>
      <c r="D4" s="6"/>
      <c r="E4" s="6"/>
      <c r="F4" s="7"/>
      <c r="G4" s="6"/>
      <c r="H4" s="6"/>
      <c r="I4" s="8"/>
      <c r="J4" s="9"/>
      <c r="K4" s="87" t="s">
        <v>0</v>
      </c>
      <c r="L4" s="87"/>
      <c r="M4" s="87"/>
      <c r="N4" s="87"/>
      <c r="O4" s="88"/>
    </row>
    <row r="5" spans="2:15" ht="18" customHeight="1" thickBot="1" x14ac:dyDescent="0.3">
      <c r="B5" s="89" t="s">
        <v>1</v>
      </c>
      <c r="C5" s="91" t="s">
        <v>2</v>
      </c>
      <c r="D5" s="93" t="s">
        <v>3</v>
      </c>
      <c r="E5" s="94"/>
      <c r="F5" s="95" t="s">
        <v>4</v>
      </c>
      <c r="G5" s="93" t="s">
        <v>5</v>
      </c>
      <c r="H5" s="97"/>
      <c r="I5" s="94"/>
      <c r="J5" s="98" t="s">
        <v>6</v>
      </c>
      <c r="K5" s="99"/>
      <c r="L5" s="100"/>
      <c r="M5" s="98" t="s">
        <v>7</v>
      </c>
      <c r="N5" s="99"/>
      <c r="O5" s="100"/>
    </row>
    <row r="6" spans="2:15" ht="21.75" customHeight="1" thickBot="1" x14ac:dyDescent="0.3">
      <c r="B6" s="90"/>
      <c r="C6" s="92"/>
      <c r="D6" s="10" t="s">
        <v>8</v>
      </c>
      <c r="E6" s="11" t="s">
        <v>9</v>
      </c>
      <c r="F6" s="96"/>
      <c r="G6" s="12" t="s">
        <v>8</v>
      </c>
      <c r="H6" s="13" t="s">
        <v>9</v>
      </c>
      <c r="I6" s="14" t="s">
        <v>10</v>
      </c>
      <c r="J6" s="12" t="s">
        <v>8</v>
      </c>
      <c r="K6" s="13" t="s">
        <v>9</v>
      </c>
      <c r="L6" s="14" t="s">
        <v>10</v>
      </c>
      <c r="M6" s="15" t="s">
        <v>8</v>
      </c>
      <c r="N6" s="13" t="s">
        <v>9</v>
      </c>
      <c r="O6" s="16" t="s">
        <v>10</v>
      </c>
    </row>
    <row r="7" spans="2:15" ht="18" customHeight="1" thickBot="1" x14ac:dyDescent="0.35">
      <c r="B7" s="17" t="s">
        <v>11</v>
      </c>
      <c r="C7" s="18" t="s">
        <v>12</v>
      </c>
      <c r="D7" s="105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ht="18" customHeight="1" x14ac:dyDescent="0.3">
      <c r="B8" s="19">
        <v>1</v>
      </c>
      <c r="C8" s="20" t="s">
        <v>13</v>
      </c>
      <c r="D8" s="21">
        <v>11769410.145404801</v>
      </c>
      <c r="E8" s="22">
        <v>4584468.4794666003</v>
      </c>
      <c r="F8" s="23">
        <f>E8/D8*100</f>
        <v>38.952406474308667</v>
      </c>
      <c r="G8" s="24">
        <v>3607928.5793854999</v>
      </c>
      <c r="H8" s="22">
        <v>1109320.8353402</v>
      </c>
      <c r="I8" s="23">
        <f>H8/G8*100</f>
        <v>30.746751520484334</v>
      </c>
      <c r="J8" s="25">
        <v>3673696.1095632003</v>
      </c>
      <c r="K8" s="22">
        <v>1126326.9205848</v>
      </c>
      <c r="L8" s="23">
        <f>K8/J8*100</f>
        <v>30.659229478801919</v>
      </c>
      <c r="M8" s="24">
        <v>4487785.4564561006</v>
      </c>
      <c r="N8" s="22">
        <v>2348820.7235416002</v>
      </c>
      <c r="O8" s="23">
        <f>N8/M8*100</f>
        <v>52.338079579151916</v>
      </c>
    </row>
    <row r="9" spans="2:15" ht="18" customHeight="1" x14ac:dyDescent="0.3">
      <c r="B9" s="19">
        <v>2</v>
      </c>
      <c r="C9" s="20" t="s">
        <v>14</v>
      </c>
      <c r="D9" s="26">
        <v>3069782</v>
      </c>
      <c r="E9" s="27">
        <v>1393602</v>
      </c>
      <c r="F9" s="28">
        <f t="shared" ref="F9:F20" si="0">E9/D9*100</f>
        <v>45.397425615239129</v>
      </c>
      <c r="G9" s="29">
        <v>1208658</v>
      </c>
      <c r="H9" s="27">
        <v>496673.60383999994</v>
      </c>
      <c r="I9" s="28">
        <f t="shared" ref="I9:I20" si="1">H9/G9*100</f>
        <v>41.092981127829368</v>
      </c>
      <c r="J9" s="30">
        <v>691142</v>
      </c>
      <c r="K9" s="27">
        <v>422318.09356999997</v>
      </c>
      <c r="L9" s="28">
        <f t="shared" ref="L9:L20" si="2">K9/J9*100</f>
        <v>61.104388616232264</v>
      </c>
      <c r="M9" s="29">
        <v>1169982</v>
      </c>
      <c r="N9" s="27">
        <v>474610.51384999999</v>
      </c>
      <c r="O9" s="28">
        <f t="shared" ref="O9:O20" si="3">N9/M9*100</f>
        <v>40.5656252703033</v>
      </c>
    </row>
    <row r="10" spans="2:15" ht="18" customHeight="1" x14ac:dyDescent="0.3">
      <c r="B10" s="19">
        <v>3</v>
      </c>
      <c r="C10" s="20" t="s">
        <v>15</v>
      </c>
      <c r="D10" s="26">
        <v>957328.80192170013</v>
      </c>
      <c r="E10" s="27">
        <v>403563.62753529998</v>
      </c>
      <c r="F10" s="28">
        <f t="shared" si="0"/>
        <v>42.155174557080485</v>
      </c>
      <c r="G10" s="29">
        <v>327269.63644670002</v>
      </c>
      <c r="H10" s="27">
        <v>85928.263249399999</v>
      </c>
      <c r="I10" s="28">
        <f t="shared" si="1"/>
        <v>26.256106182766668</v>
      </c>
      <c r="J10" s="30">
        <v>280360.33787370002</v>
      </c>
      <c r="K10" s="27">
        <v>113098.78121869998</v>
      </c>
      <c r="L10" s="28">
        <f t="shared" si="2"/>
        <v>40.340506819352612</v>
      </c>
      <c r="M10" s="29">
        <v>349698.82760130003</v>
      </c>
      <c r="N10" s="27">
        <v>204536.5830672</v>
      </c>
      <c r="O10" s="28">
        <f t="shared" si="3"/>
        <v>58.489353387365952</v>
      </c>
    </row>
    <row r="11" spans="2:15" ht="18" customHeight="1" x14ac:dyDescent="0.3">
      <c r="B11" s="19">
        <v>4</v>
      </c>
      <c r="C11" s="20" t="s">
        <v>16</v>
      </c>
      <c r="D11" s="26">
        <v>1397721.4992899999</v>
      </c>
      <c r="E11" s="27">
        <v>638518.62575599994</v>
      </c>
      <c r="F11" s="28">
        <f t="shared" si="0"/>
        <v>45.682822084395781</v>
      </c>
      <c r="G11" s="29">
        <v>88272.4372</v>
      </c>
      <c r="H11" s="27">
        <v>45715.98</v>
      </c>
      <c r="I11" s="28">
        <f t="shared" si="1"/>
        <v>51.789642894328068</v>
      </c>
      <c r="J11" s="30">
        <v>470576.94738000003</v>
      </c>
      <c r="K11" s="27">
        <v>220648.63</v>
      </c>
      <c r="L11" s="28">
        <f t="shared" si="2"/>
        <v>46.888958591892504</v>
      </c>
      <c r="M11" s="29">
        <v>838872.11470999999</v>
      </c>
      <c r="N11" s="27">
        <v>372154</v>
      </c>
      <c r="O11" s="28">
        <f t="shared" si="3"/>
        <v>44.363615558809521</v>
      </c>
    </row>
    <row r="12" spans="2:15" ht="18" customHeight="1" x14ac:dyDescent="0.3">
      <c r="B12" s="19">
        <v>5</v>
      </c>
      <c r="C12" s="20" t="s">
        <v>17</v>
      </c>
      <c r="D12" s="26">
        <v>1453252</v>
      </c>
      <c r="E12" s="27">
        <v>682426.33020249999</v>
      </c>
      <c r="F12" s="28">
        <f t="shared" si="0"/>
        <v>46.958568108112011</v>
      </c>
      <c r="G12" s="26">
        <v>262772</v>
      </c>
      <c r="H12" s="31">
        <v>111939</v>
      </c>
      <c r="I12" s="28">
        <f t="shared" si="1"/>
        <v>42.599287595329791</v>
      </c>
      <c r="J12" s="30">
        <v>451589</v>
      </c>
      <c r="K12" s="27">
        <v>210087</v>
      </c>
      <c r="L12" s="28">
        <f t="shared" si="2"/>
        <v>46.521726614244372</v>
      </c>
      <c r="M12" s="29">
        <v>738891</v>
      </c>
      <c r="N12" s="27">
        <v>360400</v>
      </c>
      <c r="O12" s="28">
        <f t="shared" si="3"/>
        <v>48.775800490194086</v>
      </c>
    </row>
    <row r="13" spans="2:15" ht="18" customHeight="1" x14ac:dyDescent="0.3">
      <c r="B13" s="19">
        <v>6</v>
      </c>
      <c r="C13" s="20" t="s">
        <v>18</v>
      </c>
      <c r="D13" s="26">
        <v>122913.20486999999</v>
      </c>
      <c r="E13" s="27">
        <v>94400.858970000001</v>
      </c>
      <c r="F13" s="28">
        <f t="shared" si="0"/>
        <v>76.80286188114917</v>
      </c>
      <c r="G13" s="26">
        <v>1566.1822999999999</v>
      </c>
      <c r="H13" s="31">
        <v>514.99956999999995</v>
      </c>
      <c r="I13" s="28">
        <f t="shared" si="1"/>
        <v>32.882479261833055</v>
      </c>
      <c r="J13" s="30">
        <v>37371.335549999996</v>
      </c>
      <c r="K13" s="27">
        <v>24999.939049999997</v>
      </c>
      <c r="L13" s="28">
        <f t="shared" si="2"/>
        <v>66.896027883595394</v>
      </c>
      <c r="M13" s="26">
        <v>83975.687019999998</v>
      </c>
      <c r="N13" s="31">
        <v>68885.92035</v>
      </c>
      <c r="O13" s="28">
        <f t="shared" si="3"/>
        <v>82.030791047406197</v>
      </c>
    </row>
    <row r="14" spans="2:15" ht="18" customHeight="1" x14ac:dyDescent="0.3">
      <c r="B14" s="19">
        <v>7</v>
      </c>
      <c r="C14" s="20" t="s">
        <v>19</v>
      </c>
      <c r="D14" s="26">
        <v>2246639.3684103005</v>
      </c>
      <c r="E14" s="27">
        <v>1088106.3286453001</v>
      </c>
      <c r="F14" s="28">
        <f t="shared" si="0"/>
        <v>48.432620915711688</v>
      </c>
      <c r="G14" s="26">
        <v>492800.08182519994</v>
      </c>
      <c r="H14" s="31">
        <v>175004.07585739999</v>
      </c>
      <c r="I14" s="28">
        <f t="shared" si="1"/>
        <v>35.512184821323814</v>
      </c>
      <c r="J14" s="30">
        <v>719266.49310600013</v>
      </c>
      <c r="K14" s="27">
        <v>384807.72203250008</v>
      </c>
      <c r="L14" s="28">
        <f t="shared" si="2"/>
        <v>53.500020607214637</v>
      </c>
      <c r="M14" s="26">
        <v>1034572.7934791001</v>
      </c>
      <c r="N14" s="31">
        <v>528294.53075539996</v>
      </c>
      <c r="O14" s="28">
        <f t="shared" si="3"/>
        <v>51.064027015327873</v>
      </c>
    </row>
    <row r="15" spans="2:15" ht="18" customHeight="1" x14ac:dyDescent="0.3">
      <c r="B15" s="19">
        <v>8</v>
      </c>
      <c r="C15" s="20" t="s">
        <v>20</v>
      </c>
      <c r="D15" s="26">
        <v>966907.76700570015</v>
      </c>
      <c r="E15" s="27">
        <v>426980.17756800004</v>
      </c>
      <c r="F15" s="28">
        <f t="shared" si="0"/>
        <v>44.159349230409369</v>
      </c>
      <c r="G15" s="26">
        <v>136965.6347387</v>
      </c>
      <c r="H15" s="31">
        <v>50614.427116599996</v>
      </c>
      <c r="I15" s="28">
        <f t="shared" si="1"/>
        <v>36.954106928472299</v>
      </c>
      <c r="J15" s="30">
        <v>362972.59028980002</v>
      </c>
      <c r="K15" s="27">
        <v>119695.51332470002</v>
      </c>
      <c r="L15" s="28">
        <f t="shared" si="2"/>
        <v>32.976460627270569</v>
      </c>
      <c r="M15" s="26">
        <v>466969.54197720008</v>
      </c>
      <c r="N15" s="31">
        <v>256670.23712670003</v>
      </c>
      <c r="O15" s="28">
        <f t="shared" si="3"/>
        <v>54.965091735947105</v>
      </c>
    </row>
    <row r="16" spans="2:15" ht="18" customHeight="1" x14ac:dyDescent="0.3">
      <c r="B16" s="19">
        <v>9</v>
      </c>
      <c r="C16" s="20" t="s">
        <v>21</v>
      </c>
      <c r="D16" s="26">
        <v>1152094.9039971004</v>
      </c>
      <c r="E16" s="27">
        <v>670725.32737639989</v>
      </c>
      <c r="F16" s="28">
        <f t="shared" si="0"/>
        <v>58.21788856537534</v>
      </c>
      <c r="G16" s="26">
        <v>156426.96974760003</v>
      </c>
      <c r="H16" s="31">
        <v>41562.531989299991</v>
      </c>
      <c r="I16" s="28">
        <f t="shared" si="1"/>
        <v>26.569927203961363</v>
      </c>
      <c r="J16" s="30">
        <v>403773.60394200013</v>
      </c>
      <c r="K16" s="27">
        <v>135170.57074749999</v>
      </c>
      <c r="L16" s="28">
        <f t="shared" si="2"/>
        <v>33.476822018042689</v>
      </c>
      <c r="M16" s="26">
        <v>591894.33030750009</v>
      </c>
      <c r="N16" s="31">
        <v>493992.22463959997</v>
      </c>
      <c r="O16" s="28">
        <f t="shared" si="3"/>
        <v>83.459529741222866</v>
      </c>
    </row>
    <row r="17" spans="2:16" ht="18" customHeight="1" x14ac:dyDescent="0.3">
      <c r="B17" s="19">
        <v>10</v>
      </c>
      <c r="C17" s="20" t="s">
        <v>22</v>
      </c>
      <c r="D17" s="26">
        <v>707057</v>
      </c>
      <c r="E17" s="27">
        <v>272901.67</v>
      </c>
      <c r="F17" s="28">
        <f t="shared" si="0"/>
        <v>38.59684155591416</v>
      </c>
      <c r="G17" s="26">
        <v>101791</v>
      </c>
      <c r="H17" s="31">
        <v>15521.900000000001</v>
      </c>
      <c r="I17" s="28">
        <f t="shared" si="1"/>
        <v>15.248794097710014</v>
      </c>
      <c r="J17" s="30">
        <v>164492</v>
      </c>
      <c r="K17" s="27">
        <v>39421.850000000006</v>
      </c>
      <c r="L17" s="28">
        <f t="shared" si="2"/>
        <v>23.965815966733945</v>
      </c>
      <c r="M17" s="26">
        <v>440774</v>
      </c>
      <c r="N17" s="31">
        <v>217957.91999999998</v>
      </c>
      <c r="O17" s="28">
        <f t="shared" si="3"/>
        <v>49.448905788453942</v>
      </c>
    </row>
    <row r="18" spans="2:16" ht="18" customHeight="1" x14ac:dyDescent="0.3">
      <c r="B18" s="19">
        <v>11</v>
      </c>
      <c r="C18" s="20" t="s">
        <v>23</v>
      </c>
      <c r="D18" s="26">
        <v>13148649</v>
      </c>
      <c r="E18" s="27">
        <v>7008526</v>
      </c>
      <c r="F18" s="28">
        <f t="shared" si="0"/>
        <v>53.302251813095012</v>
      </c>
      <c r="G18" s="26">
        <v>2361370</v>
      </c>
      <c r="H18" s="31">
        <v>1679519</v>
      </c>
      <c r="I18" s="28">
        <f t="shared" si="1"/>
        <v>71.124770789838095</v>
      </c>
      <c r="J18" s="30">
        <v>4642152</v>
      </c>
      <c r="K18" s="27">
        <v>1390741</v>
      </c>
      <c r="L18" s="28">
        <f t="shared" si="2"/>
        <v>29.958971614888956</v>
      </c>
      <c r="M18" s="26">
        <v>6145127</v>
      </c>
      <c r="N18" s="31">
        <v>3938266</v>
      </c>
      <c r="O18" s="28">
        <f t="shared" si="3"/>
        <v>64.08762585378625</v>
      </c>
    </row>
    <row r="19" spans="2:16" ht="18" customHeight="1" thickBot="1" x14ac:dyDescent="0.35">
      <c r="B19" s="19">
        <v>12</v>
      </c>
      <c r="C19" s="20" t="s">
        <v>24</v>
      </c>
      <c r="D19" s="26">
        <v>1870376.4230861999</v>
      </c>
      <c r="E19" s="27">
        <v>1314667.8868510001</v>
      </c>
      <c r="F19" s="32">
        <f t="shared" si="0"/>
        <v>70.28894668602284</v>
      </c>
      <c r="G19" s="26">
        <v>284356.70610479999</v>
      </c>
      <c r="H19" s="31">
        <v>108881.96885669998</v>
      </c>
      <c r="I19" s="32">
        <f t="shared" si="1"/>
        <v>38.290628115720054</v>
      </c>
      <c r="J19" s="30">
        <v>552381.29353780008</v>
      </c>
      <c r="K19" s="27">
        <v>442966.52841129998</v>
      </c>
      <c r="L19" s="32">
        <f t="shared" si="2"/>
        <v>80.192166822714327</v>
      </c>
      <c r="M19" s="26">
        <v>1033638.4234436</v>
      </c>
      <c r="N19" s="31">
        <v>762819.38958300021</v>
      </c>
      <c r="O19" s="28">
        <f t="shared" si="3"/>
        <v>73.799442075851118</v>
      </c>
    </row>
    <row r="20" spans="2:16" ht="18" customHeight="1" thickBot="1" x14ac:dyDescent="0.35">
      <c r="B20" s="33"/>
      <c r="C20" s="34" t="s">
        <v>25</v>
      </c>
      <c r="D20" s="35">
        <f>SUM(D8:D19)</f>
        <v>38862132.113985807</v>
      </c>
      <c r="E20" s="35">
        <f>SUM(E8:E19)</f>
        <v>18578887.312371101</v>
      </c>
      <c r="F20" s="36">
        <f t="shared" si="0"/>
        <v>47.80717449541293</v>
      </c>
      <c r="G20" s="35">
        <f>SUM(G8:G19)</f>
        <v>9030177.227748502</v>
      </c>
      <c r="H20" s="35">
        <f>SUM(H8:H19)</f>
        <v>3921196.5858195997</v>
      </c>
      <c r="I20" s="36">
        <f t="shared" si="1"/>
        <v>43.42325169178627</v>
      </c>
      <c r="J20" s="35">
        <f>SUM(J8:J19)</f>
        <v>12449773.711242501</v>
      </c>
      <c r="K20" s="35">
        <f>SUM(K8:K19)</f>
        <v>4630282.5489395</v>
      </c>
      <c r="L20" s="36">
        <f t="shared" si="2"/>
        <v>37.191700478525348</v>
      </c>
      <c r="M20" s="35">
        <f>SUM(M8:M19)</f>
        <v>17382181.1749948</v>
      </c>
      <c r="N20" s="35">
        <f>SUM(N8:N19)</f>
        <v>10027408.042913502</v>
      </c>
      <c r="O20" s="28">
        <f t="shared" si="3"/>
        <v>57.687858284082708</v>
      </c>
    </row>
    <row r="21" spans="2:16" ht="18" customHeight="1" thickBot="1" x14ac:dyDescent="0.35">
      <c r="B21" s="37" t="s">
        <v>26</v>
      </c>
      <c r="C21" s="18" t="s">
        <v>27</v>
      </c>
      <c r="D21" s="10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2:16" ht="18" customHeight="1" x14ac:dyDescent="0.3">
      <c r="B22" s="19">
        <v>13</v>
      </c>
      <c r="C22" s="20" t="s">
        <v>28</v>
      </c>
      <c r="D22" s="38">
        <v>523597.84992301592</v>
      </c>
      <c r="E22" s="39">
        <v>235997.23319878906</v>
      </c>
      <c r="F22" s="23">
        <f>E22/D22*100</f>
        <v>45.072231147146134</v>
      </c>
      <c r="G22" s="40">
        <v>36176.721314387993</v>
      </c>
      <c r="H22" s="41">
        <v>28626.423141400002</v>
      </c>
      <c r="I22" s="23">
        <f>H22/G22*100</f>
        <v>79.12940172943442</v>
      </c>
      <c r="J22" s="40">
        <v>189566.18213524099</v>
      </c>
      <c r="K22" s="42">
        <v>80503.669195099996</v>
      </c>
      <c r="L22" s="23">
        <f>K22/J22*100</f>
        <v>42.467315788248975</v>
      </c>
      <c r="M22" s="40">
        <v>297854.94647338695</v>
      </c>
      <c r="N22" s="41">
        <v>126865</v>
      </c>
      <c r="O22" s="23">
        <f>N22/M22*100</f>
        <v>42.592880025020925</v>
      </c>
    </row>
    <row r="23" spans="2:16" ht="18" customHeight="1" x14ac:dyDescent="0.3">
      <c r="B23" s="19">
        <v>14</v>
      </c>
      <c r="C23" s="20" t="s">
        <v>29</v>
      </c>
      <c r="D23" s="43">
        <v>98674.666923487981</v>
      </c>
      <c r="E23" s="44">
        <v>104906.5421204</v>
      </c>
      <c r="F23" s="28">
        <f t="shared" ref="F23:F33" si="4">E23/D23*100</f>
        <v>106.31557763629868</v>
      </c>
      <c r="G23" s="45">
        <v>0</v>
      </c>
      <c r="H23" s="46">
        <v>0</v>
      </c>
      <c r="I23" s="23" t="e">
        <f t="shared" ref="I23:I33" si="5">H23/G23*100</f>
        <v>#DIV/0!</v>
      </c>
      <c r="J23" s="45">
        <v>9315.6470532999938</v>
      </c>
      <c r="K23" s="47">
        <v>11100.17967089999</v>
      </c>
      <c r="L23" s="23">
        <f t="shared" ref="L23:L33" si="6">K23/J23*100</f>
        <v>119.15629271256944</v>
      </c>
      <c r="M23" s="45">
        <v>89359.018346087993</v>
      </c>
      <c r="N23" s="46">
        <v>93806.360630300012</v>
      </c>
      <c r="O23" s="28">
        <f t="shared" ref="O23:O33" si="7">N23/M23*100</f>
        <v>104.9769372655678</v>
      </c>
    </row>
    <row r="24" spans="2:16" ht="18" customHeight="1" x14ac:dyDescent="0.3">
      <c r="B24" s="19">
        <v>15</v>
      </c>
      <c r="C24" s="20" t="s">
        <v>30</v>
      </c>
      <c r="D24" s="43">
        <v>6930783.4374299981</v>
      </c>
      <c r="E24" s="44">
        <v>6504907.1271980666</v>
      </c>
      <c r="F24" s="28">
        <f t="shared" si="4"/>
        <v>93.855293357862436</v>
      </c>
      <c r="G24" s="45">
        <v>1241104.8698294</v>
      </c>
      <c r="H24" s="46">
        <v>804746.78068014397</v>
      </c>
      <c r="I24" s="23">
        <f t="shared" si="5"/>
        <v>64.841158893427192</v>
      </c>
      <c r="J24" s="45">
        <v>2202756.3136537001</v>
      </c>
      <c r="K24" s="47">
        <v>2122237.2539705532</v>
      </c>
      <c r="L24" s="23">
        <f t="shared" si="6"/>
        <v>96.344622453965854</v>
      </c>
      <c r="M24" s="45">
        <v>3486922.2539468994</v>
      </c>
      <c r="N24" s="46">
        <v>3577923.092547372</v>
      </c>
      <c r="O24" s="28">
        <f t="shared" si="7"/>
        <v>102.60977538278829</v>
      </c>
    </row>
    <row r="25" spans="2:16" ht="18" customHeight="1" x14ac:dyDescent="0.3">
      <c r="B25" s="19">
        <v>16</v>
      </c>
      <c r="C25" s="20" t="s">
        <v>31</v>
      </c>
      <c r="D25" s="43">
        <v>2415186.4426908996</v>
      </c>
      <c r="E25" s="44">
        <v>2490972.2990574995</v>
      </c>
      <c r="F25" s="28">
        <f t="shared" si="4"/>
        <v>103.13788844732676</v>
      </c>
      <c r="G25" s="45">
        <v>117846.55121060001</v>
      </c>
      <c r="H25" s="46">
        <v>100010.76198490002</v>
      </c>
      <c r="I25" s="23">
        <f t="shared" si="5"/>
        <v>84.865242943065695</v>
      </c>
      <c r="J25" s="45">
        <v>594135.30472230003</v>
      </c>
      <c r="K25" s="47">
        <v>609924.63626680011</v>
      </c>
      <c r="L25" s="23">
        <f t="shared" si="6"/>
        <v>102.65753127595742</v>
      </c>
      <c r="M25" s="45">
        <v>1703204.5867579998</v>
      </c>
      <c r="N25" s="46">
        <v>1781036.9008057995</v>
      </c>
      <c r="O25" s="28">
        <f t="shared" si="7"/>
        <v>104.56975718906153</v>
      </c>
    </row>
    <row r="26" spans="2:16" ht="18" customHeight="1" x14ac:dyDescent="0.3">
      <c r="B26" s="19">
        <v>17</v>
      </c>
      <c r="C26" s="20" t="s">
        <v>32</v>
      </c>
      <c r="D26" s="43">
        <v>485318.92463799997</v>
      </c>
      <c r="E26" s="44">
        <v>518898.61821100011</v>
      </c>
      <c r="F26" s="28">
        <f t="shared" si="4"/>
        <v>106.91909832241701</v>
      </c>
      <c r="G26" s="45">
        <v>73979.61639119999</v>
      </c>
      <c r="H26" s="46">
        <v>51279.950703600007</v>
      </c>
      <c r="I26" s="23">
        <f t="shared" si="5"/>
        <v>69.316324151283183</v>
      </c>
      <c r="J26" s="45">
        <v>136947.13272299999</v>
      </c>
      <c r="K26" s="47">
        <v>110897.8539356</v>
      </c>
      <c r="L26" s="23">
        <f t="shared" si="6"/>
        <v>80.978587671426965</v>
      </c>
      <c r="M26" s="45">
        <v>274392.17552379996</v>
      </c>
      <c r="N26" s="46">
        <v>356720.81357180007</v>
      </c>
      <c r="O26" s="28">
        <f t="shared" si="7"/>
        <v>130.00400353648538</v>
      </c>
    </row>
    <row r="27" spans="2:16" ht="18" customHeight="1" x14ac:dyDescent="0.3">
      <c r="B27" s="19">
        <v>18</v>
      </c>
      <c r="C27" s="20" t="s">
        <v>33</v>
      </c>
      <c r="D27" s="43">
        <v>753129.84279999998</v>
      </c>
      <c r="E27" s="44">
        <v>480999.3814374677</v>
      </c>
      <c r="F27" s="28">
        <f t="shared" si="4"/>
        <v>63.866727103682329</v>
      </c>
      <c r="G27" s="45">
        <v>34529.203300000008</v>
      </c>
      <c r="H27" s="46">
        <v>11932.307055900021</v>
      </c>
      <c r="I27" s="23">
        <f t="shared" si="5"/>
        <v>34.557145591308846</v>
      </c>
      <c r="J27" s="45">
        <v>245592.19829999999</v>
      </c>
      <c r="K27" s="47">
        <v>82515.55994405337</v>
      </c>
      <c r="L27" s="48">
        <f t="shared" si="6"/>
        <v>33.598607983164655</v>
      </c>
      <c r="M27" s="45">
        <v>473008.44119999994</v>
      </c>
      <c r="N27" s="46">
        <v>386551.5144375143</v>
      </c>
      <c r="O27" s="28">
        <f t="shared" si="7"/>
        <v>81.721906158133564</v>
      </c>
    </row>
    <row r="28" spans="2:16" ht="18" customHeight="1" x14ac:dyDescent="0.3">
      <c r="B28" s="19">
        <v>19</v>
      </c>
      <c r="C28" s="20" t="s">
        <v>34</v>
      </c>
      <c r="D28" s="43">
        <v>141939.82684168799</v>
      </c>
      <c r="E28" s="44">
        <v>119417.21119</v>
      </c>
      <c r="F28" s="28">
        <f t="shared" si="4"/>
        <v>84.132279041872792</v>
      </c>
      <c r="G28" s="45">
        <v>0</v>
      </c>
      <c r="H28" s="46">
        <v>0</v>
      </c>
      <c r="I28" s="23" t="e">
        <f t="shared" si="5"/>
        <v>#DIV/0!</v>
      </c>
      <c r="J28" s="45">
        <v>44342.611640151998</v>
      </c>
      <c r="K28" s="47">
        <v>39762.993119700004</v>
      </c>
      <c r="L28" s="28">
        <f t="shared" si="6"/>
        <v>89.672194868411452</v>
      </c>
      <c r="M28" s="45">
        <v>97597.21520153599</v>
      </c>
      <c r="N28" s="46">
        <v>79654.21807029999</v>
      </c>
      <c r="O28" s="28">
        <f t="shared" si="7"/>
        <v>81.615257060169057</v>
      </c>
    </row>
    <row r="29" spans="2:16" ht="18" customHeight="1" x14ac:dyDescent="0.3">
      <c r="B29" s="19">
        <v>20</v>
      </c>
      <c r="C29" s="20" t="s">
        <v>35</v>
      </c>
      <c r="D29" s="43">
        <v>922315</v>
      </c>
      <c r="E29" s="44">
        <v>557158.23050966894</v>
      </c>
      <c r="F29" s="28">
        <f t="shared" si="4"/>
        <v>60.408670628762295</v>
      </c>
      <c r="G29" s="45">
        <v>71677</v>
      </c>
      <c r="H29" s="46">
        <v>163453.07648583699</v>
      </c>
      <c r="I29" s="23">
        <f t="shared" si="5"/>
        <v>228.04117985663041</v>
      </c>
      <c r="J29" s="45">
        <v>194376</v>
      </c>
      <c r="K29" s="47">
        <v>66841.703633448997</v>
      </c>
      <c r="L29" s="28">
        <f t="shared" si="6"/>
        <v>34.387837816113617</v>
      </c>
      <c r="M29" s="45">
        <v>656262</v>
      </c>
      <c r="N29" s="46">
        <v>326863.45039038296</v>
      </c>
      <c r="O29" s="28">
        <f t="shared" si="7"/>
        <v>49.806853115125207</v>
      </c>
    </row>
    <row r="30" spans="2:16" ht="18" customHeight="1" x14ac:dyDescent="0.3">
      <c r="B30" s="19">
        <v>21</v>
      </c>
      <c r="C30" s="20" t="s">
        <v>36</v>
      </c>
      <c r="D30" s="43">
        <v>2451736.7853799998</v>
      </c>
      <c r="E30" s="44">
        <v>1778578.9161583001</v>
      </c>
      <c r="F30" s="28">
        <f t="shared" si="4"/>
        <v>72.543632202452528</v>
      </c>
      <c r="G30" s="45">
        <v>509961.00196999992</v>
      </c>
      <c r="H30" s="46">
        <v>261955.96818450006</v>
      </c>
      <c r="I30" s="23">
        <f t="shared" si="5"/>
        <v>51.367843261063804</v>
      </c>
      <c r="J30" s="45">
        <v>848556.68054000009</v>
      </c>
      <c r="K30" s="46">
        <v>579139.34865219996</v>
      </c>
      <c r="L30" s="28">
        <f t="shared" si="6"/>
        <v>68.24993096320334</v>
      </c>
      <c r="M30" s="45">
        <v>1093219.1028699998</v>
      </c>
      <c r="N30" s="46">
        <v>937483.59932160005</v>
      </c>
      <c r="O30" s="28">
        <f t="shared" si="7"/>
        <v>85.754410699597969</v>
      </c>
      <c r="P30" s="49"/>
    </row>
    <row r="31" spans="2:16" ht="18" customHeight="1" x14ac:dyDescent="0.3">
      <c r="B31" s="19">
        <v>22</v>
      </c>
      <c r="C31" s="20" t="s">
        <v>37</v>
      </c>
      <c r="D31" s="43">
        <v>209939.816769925</v>
      </c>
      <c r="E31" s="44">
        <v>49666.709291200001</v>
      </c>
      <c r="F31" s="28">
        <f t="shared" si="4"/>
        <v>23.657593902556467</v>
      </c>
      <c r="G31" s="45">
        <v>0</v>
      </c>
      <c r="H31" s="47">
        <v>0</v>
      </c>
      <c r="I31" s="23" t="e">
        <f t="shared" si="5"/>
        <v>#DIV/0!</v>
      </c>
      <c r="J31" s="45">
        <v>0</v>
      </c>
      <c r="K31" s="47">
        <v>0</v>
      </c>
      <c r="L31" s="28" t="e">
        <f t="shared" si="6"/>
        <v>#DIV/0!</v>
      </c>
      <c r="M31" s="45">
        <v>209939.816769925</v>
      </c>
      <c r="N31" s="47">
        <v>49666.709291200001</v>
      </c>
      <c r="O31" s="28">
        <f t="shared" si="7"/>
        <v>23.657593902556467</v>
      </c>
      <c r="P31" s="49"/>
    </row>
    <row r="32" spans="2:16" ht="18" customHeight="1" thickBot="1" x14ac:dyDescent="0.35">
      <c r="B32" s="50">
        <v>23</v>
      </c>
      <c r="C32" s="51" t="s">
        <v>38</v>
      </c>
      <c r="D32" s="52">
        <v>113150.96896432398</v>
      </c>
      <c r="E32" s="53">
        <v>227284.00022840005</v>
      </c>
      <c r="F32" s="54">
        <f t="shared" si="4"/>
        <v>200.86792212982436</v>
      </c>
      <c r="G32" s="25">
        <v>0</v>
      </c>
      <c r="H32" s="55">
        <v>0</v>
      </c>
      <c r="I32" s="23" t="e">
        <f t="shared" si="5"/>
        <v>#DIV/0!</v>
      </c>
      <c r="J32" s="25">
        <v>45426.750894928999</v>
      </c>
      <c r="K32" s="55">
        <v>175461.41558540013</v>
      </c>
      <c r="L32" s="54">
        <f t="shared" si="6"/>
        <v>386.25129935274975</v>
      </c>
      <c r="M32" s="55">
        <v>67724.218069394992</v>
      </c>
      <c r="N32" s="55">
        <v>51822.584642999929</v>
      </c>
      <c r="O32" s="54">
        <f t="shared" si="7"/>
        <v>76.520019160500112</v>
      </c>
      <c r="P32" s="49"/>
    </row>
    <row r="33" spans="2:16" ht="18" customHeight="1" thickBot="1" x14ac:dyDescent="0.35">
      <c r="B33" s="33"/>
      <c r="C33" s="34" t="s">
        <v>25</v>
      </c>
      <c r="D33" s="35">
        <f>SUM(D22:D32)</f>
        <v>15045773.562361339</v>
      </c>
      <c r="E33" s="35">
        <f>SUM(E22:E32)</f>
        <v>13068786.268600788</v>
      </c>
      <c r="F33" s="36">
        <f t="shared" si="4"/>
        <v>86.860181794133851</v>
      </c>
      <c r="G33" s="56">
        <f>SUM(G22:G32)</f>
        <v>2085274.9640155877</v>
      </c>
      <c r="H33" s="56">
        <f>SUM(H22:H32)</f>
        <v>1422005.2682362809</v>
      </c>
      <c r="I33" s="36">
        <f t="shared" si="5"/>
        <v>68.192698458238013</v>
      </c>
      <c r="J33" s="56">
        <f>SUM(J22:J32)</f>
        <v>4511014.8216626225</v>
      </c>
      <c r="K33" s="56">
        <f>SUM(K22:K32)</f>
        <v>3878384.6139737549</v>
      </c>
      <c r="L33" s="36">
        <f t="shared" si="6"/>
        <v>85.975878317870396</v>
      </c>
      <c r="M33" s="57">
        <f>SUM(M22:M32)</f>
        <v>8449483.7751590293</v>
      </c>
      <c r="N33" s="57">
        <f>SUM(N22:N32)</f>
        <v>7768394.243709269</v>
      </c>
      <c r="O33" s="36">
        <f t="shared" si="7"/>
        <v>91.939276415298622</v>
      </c>
      <c r="P33" s="49"/>
    </row>
    <row r="34" spans="2:16" ht="18" customHeight="1" thickBot="1" x14ac:dyDescent="0.35">
      <c r="B34" s="50" t="s">
        <v>39</v>
      </c>
      <c r="C34" s="58" t="s">
        <v>40</v>
      </c>
      <c r="D34" s="109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3"/>
      <c r="P34" s="49"/>
    </row>
    <row r="35" spans="2:16" ht="18" customHeight="1" x14ac:dyDescent="0.3">
      <c r="B35" s="19">
        <v>24</v>
      </c>
      <c r="C35" s="20" t="s">
        <v>41</v>
      </c>
      <c r="D35" s="59">
        <v>562629.47528189782</v>
      </c>
      <c r="E35" s="42">
        <v>335920.75484082941</v>
      </c>
      <c r="F35" s="23">
        <f>E35/D35*100</f>
        <v>59.705502395252388</v>
      </c>
      <c r="G35" s="59">
        <v>302.09982440000022</v>
      </c>
      <c r="H35" s="41">
        <v>29.524919999999998</v>
      </c>
      <c r="I35" s="28">
        <f t="shared" ref="I35:I39" si="8">H35/G35*100</f>
        <v>9.7732330889762604</v>
      </c>
      <c r="J35" s="59">
        <v>67743.85689229978</v>
      </c>
      <c r="K35" s="42">
        <v>96575.108295514903</v>
      </c>
      <c r="L35" s="23">
        <f>K35/J35*100</f>
        <v>142.55921160357238</v>
      </c>
      <c r="M35" s="59">
        <v>494583.51856519806</v>
      </c>
      <c r="N35" s="41">
        <v>239316.1216253145</v>
      </c>
      <c r="O35" s="23">
        <f>N35/M35*100</f>
        <v>48.387403268021927</v>
      </c>
    </row>
    <row r="36" spans="2:16" ht="18" customHeight="1" x14ac:dyDescent="0.3">
      <c r="B36" s="19">
        <v>25</v>
      </c>
      <c r="C36" s="20" t="s">
        <v>42</v>
      </c>
      <c r="D36" s="43">
        <v>659367.16815449996</v>
      </c>
      <c r="E36" s="47">
        <v>507260.76883329998</v>
      </c>
      <c r="F36" s="28">
        <f t="shared" ref="F36:F39" si="9">E36/D36*100</f>
        <v>76.931456907851512</v>
      </c>
      <c r="G36" s="43">
        <v>262761.91305009997</v>
      </c>
      <c r="H36" s="46">
        <v>131391.84209360022</v>
      </c>
      <c r="I36" s="28">
        <f t="shared" si="8"/>
        <v>50.004142749770651</v>
      </c>
      <c r="J36" s="43">
        <v>279351.52639050002</v>
      </c>
      <c r="K36" s="47">
        <v>191253.88801290031</v>
      </c>
      <c r="L36" s="28">
        <f t="shared" ref="L36:L39" si="10">K36/J36*100</f>
        <v>68.463519954263745</v>
      </c>
      <c r="M36" s="43">
        <v>117253.7287139</v>
      </c>
      <c r="N36" s="46">
        <v>184615.0387267996</v>
      </c>
      <c r="O36" s="28">
        <f t="shared" ref="O36:O39" si="11">N36/M36*100</f>
        <v>157.44918370763435</v>
      </c>
    </row>
    <row r="37" spans="2:16" ht="18" customHeight="1" x14ac:dyDescent="0.3">
      <c r="B37" s="19">
        <v>26</v>
      </c>
      <c r="C37" s="20" t="s">
        <v>43</v>
      </c>
      <c r="D37" s="43">
        <v>263725</v>
      </c>
      <c r="E37" s="47">
        <v>65283</v>
      </c>
      <c r="F37" s="28">
        <f t="shared" si="9"/>
        <v>24.754194710399091</v>
      </c>
      <c r="G37" s="43">
        <v>0</v>
      </c>
      <c r="H37" s="46">
        <v>0</v>
      </c>
      <c r="I37" s="28" t="e">
        <f t="shared" si="8"/>
        <v>#DIV/0!</v>
      </c>
      <c r="J37" s="43">
        <v>98270</v>
      </c>
      <c r="K37" s="47">
        <v>27367.676896499997</v>
      </c>
      <c r="L37" s="28">
        <f t="shared" si="10"/>
        <v>27.849472775516432</v>
      </c>
      <c r="M37" s="43">
        <v>165455</v>
      </c>
      <c r="N37" s="46">
        <v>37916.621903899999</v>
      </c>
      <c r="O37" s="28">
        <f t="shared" si="11"/>
        <v>22.916576654619082</v>
      </c>
    </row>
    <row r="38" spans="2:16" ht="18" customHeight="1" thickBot="1" x14ac:dyDescent="0.35">
      <c r="B38" s="19">
        <v>27</v>
      </c>
      <c r="C38" s="20" t="s">
        <v>44</v>
      </c>
      <c r="D38" s="43">
        <v>134956.51757000003</v>
      </c>
      <c r="E38" s="47">
        <v>50055.842098300003</v>
      </c>
      <c r="F38" s="32">
        <f t="shared" si="9"/>
        <v>37.090348061431527</v>
      </c>
      <c r="G38" s="43">
        <v>0</v>
      </c>
      <c r="H38" s="46">
        <v>0</v>
      </c>
      <c r="I38" s="28" t="e">
        <f t="shared" si="8"/>
        <v>#DIV/0!</v>
      </c>
      <c r="J38" s="43">
        <v>1306.0351600000001</v>
      </c>
      <c r="K38" s="47">
        <v>4328.0963682000011</v>
      </c>
      <c r="L38" s="32">
        <f t="shared" si="10"/>
        <v>331.39202532648511</v>
      </c>
      <c r="M38" s="43">
        <v>133650.48241000003</v>
      </c>
      <c r="N38" s="46">
        <v>45727.74573010001</v>
      </c>
      <c r="O38" s="28">
        <f t="shared" si="11"/>
        <v>34.214426244883164</v>
      </c>
    </row>
    <row r="39" spans="2:16" ht="18" customHeight="1" thickBot="1" x14ac:dyDescent="0.35">
      <c r="B39" s="33"/>
      <c r="C39" s="34" t="s">
        <v>25</v>
      </c>
      <c r="D39" s="35">
        <f>SUM(D35:D38)</f>
        <v>1620678.161006398</v>
      </c>
      <c r="E39" s="35">
        <f>SUM(E35:E38)</f>
        <v>958520.36577242939</v>
      </c>
      <c r="F39" s="36">
        <f t="shared" si="9"/>
        <v>59.143165425096726</v>
      </c>
      <c r="G39" s="60">
        <f>SUM(G35:G38)</f>
        <v>263064.01287449995</v>
      </c>
      <c r="H39" s="60">
        <f>SUM(H35:H38)</f>
        <v>131421.36701360022</v>
      </c>
      <c r="I39" s="36">
        <f t="shared" si="8"/>
        <v>49.957942014781572</v>
      </c>
      <c r="J39" s="60">
        <f>SUM(J35:J38)</f>
        <v>446671.41844279983</v>
      </c>
      <c r="K39" s="60">
        <f>SUM(K35:K38)</f>
        <v>319524.76957311522</v>
      </c>
      <c r="L39" s="36">
        <f t="shared" si="10"/>
        <v>71.534635165834587</v>
      </c>
      <c r="M39" s="35">
        <f>SUM(M35:M38)</f>
        <v>910942.72968909808</v>
      </c>
      <c r="N39" s="35">
        <f>SUM(N35:N38)</f>
        <v>507575.52798611415</v>
      </c>
      <c r="O39" s="28">
        <f t="shared" si="11"/>
        <v>55.719806684153248</v>
      </c>
      <c r="P39" s="49"/>
    </row>
    <row r="40" spans="2:16" ht="18" customHeight="1" thickBot="1" x14ac:dyDescent="0.35">
      <c r="B40" s="37" t="s">
        <v>45</v>
      </c>
      <c r="C40" s="18" t="s">
        <v>46</v>
      </c>
      <c r="D40" s="110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3"/>
      <c r="P40" s="61"/>
    </row>
    <row r="41" spans="2:16" ht="18" customHeight="1" thickBot="1" x14ac:dyDescent="0.35">
      <c r="B41" s="19">
        <v>28</v>
      </c>
      <c r="C41" s="62" t="s">
        <v>47</v>
      </c>
      <c r="D41" s="21">
        <v>1389720.7399999995</v>
      </c>
      <c r="E41" s="22">
        <v>967229</v>
      </c>
      <c r="F41" s="54">
        <f>E41/D41*100</f>
        <v>69.598802994046153</v>
      </c>
      <c r="G41" s="21">
        <v>1001591.9199999998</v>
      </c>
      <c r="H41" s="55">
        <v>734062.87000000023</v>
      </c>
      <c r="I41" s="54">
        <f>H41/G41*100</f>
        <v>73.289615794823931</v>
      </c>
      <c r="J41" s="21">
        <v>222163.19999999998</v>
      </c>
      <c r="K41" s="22">
        <v>162601.83000000002</v>
      </c>
      <c r="L41" s="54">
        <f>K41/J41*100</f>
        <v>73.190262833808674</v>
      </c>
      <c r="M41" s="21">
        <v>165965.62</v>
      </c>
      <c r="N41" s="55">
        <v>70564</v>
      </c>
      <c r="O41" s="54">
        <f>N41/M41*100</f>
        <v>42.517239413801491</v>
      </c>
    </row>
    <row r="42" spans="2:16" ht="18" customHeight="1" thickBot="1" x14ac:dyDescent="0.35">
      <c r="B42" s="33"/>
      <c r="C42" s="63" t="s">
        <v>25</v>
      </c>
      <c r="D42" s="35">
        <f>D41</f>
        <v>1389720.7399999995</v>
      </c>
      <c r="E42" s="35">
        <f>E41</f>
        <v>967229</v>
      </c>
      <c r="F42" s="36">
        <f>E42/D42*100</f>
        <v>69.598802994046153</v>
      </c>
      <c r="G42" s="35">
        <f>G41</f>
        <v>1001591.9199999998</v>
      </c>
      <c r="H42" s="35">
        <f>H41</f>
        <v>734062.87000000023</v>
      </c>
      <c r="I42" s="36">
        <f>H42/G42*100</f>
        <v>73.289615794823931</v>
      </c>
      <c r="J42" s="35">
        <f>J41</f>
        <v>222163.19999999998</v>
      </c>
      <c r="K42" s="35">
        <f>K41</f>
        <v>162601.83000000002</v>
      </c>
      <c r="L42" s="36">
        <f>K42/J42*100</f>
        <v>73.190262833808674</v>
      </c>
      <c r="M42" s="35">
        <f>M41</f>
        <v>165965.62</v>
      </c>
      <c r="N42" s="35">
        <f>N41</f>
        <v>70564</v>
      </c>
      <c r="O42" s="36">
        <f>N42/M42*100</f>
        <v>42.517239413801491</v>
      </c>
    </row>
    <row r="43" spans="2:16" ht="18" customHeight="1" thickBot="1" x14ac:dyDescent="0.35">
      <c r="B43" s="37" t="s">
        <v>48</v>
      </c>
      <c r="C43" s="18" t="s">
        <v>49</v>
      </c>
      <c r="D43" s="110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3"/>
    </row>
    <row r="44" spans="2:16" s="64" customFormat="1" ht="18" customHeight="1" thickBot="1" x14ac:dyDescent="0.35">
      <c r="B44" s="19">
        <v>29</v>
      </c>
      <c r="C44" s="62" t="s">
        <v>50</v>
      </c>
      <c r="D44" s="21">
        <v>1858237.2340849997</v>
      </c>
      <c r="E44" s="22">
        <v>1068804</v>
      </c>
      <c r="F44" s="54">
        <f>E44/D44*100</f>
        <v>57.517090950245731</v>
      </c>
      <c r="G44" s="21">
        <v>1115581.4940849997</v>
      </c>
      <c r="H44" s="55">
        <v>650395.80529990001</v>
      </c>
      <c r="I44" s="54">
        <f>H44/G44*100</f>
        <v>58.301057228755383</v>
      </c>
      <c r="J44" s="21">
        <v>446834.13</v>
      </c>
      <c r="K44" s="22">
        <v>320868.99</v>
      </c>
      <c r="L44" s="54">
        <f>K44/J44*100</f>
        <v>71.809418407676233</v>
      </c>
      <c r="M44" s="21">
        <v>295822</v>
      </c>
      <c r="N44" s="55">
        <v>97539</v>
      </c>
      <c r="O44" s="54">
        <f>N44/M44*100</f>
        <v>32.972192737524594</v>
      </c>
    </row>
    <row r="45" spans="2:16" ht="18" customHeight="1" thickBot="1" x14ac:dyDescent="0.35">
      <c r="B45" s="33"/>
      <c r="C45" s="63" t="s">
        <v>25</v>
      </c>
      <c r="D45" s="35">
        <f>D44</f>
        <v>1858237.2340849997</v>
      </c>
      <c r="E45" s="35">
        <f>E44</f>
        <v>1068804</v>
      </c>
      <c r="F45" s="36">
        <f>E45/D45*100</f>
        <v>57.517090950245731</v>
      </c>
      <c r="G45" s="35">
        <f>G44</f>
        <v>1115581.4940849997</v>
      </c>
      <c r="H45" s="35">
        <f>H44</f>
        <v>650395.80529990001</v>
      </c>
      <c r="I45" s="36">
        <f>H45/G45*100</f>
        <v>58.301057228755383</v>
      </c>
      <c r="J45" s="35">
        <f>J44</f>
        <v>446834.13</v>
      </c>
      <c r="K45" s="35">
        <f>K44</f>
        <v>320868.99</v>
      </c>
      <c r="L45" s="36">
        <f>K45/J45*100</f>
        <v>71.809418407676233</v>
      </c>
      <c r="M45" s="35">
        <f>M44</f>
        <v>295822</v>
      </c>
      <c r="N45" s="35">
        <f>N44</f>
        <v>97539</v>
      </c>
      <c r="O45" s="36">
        <f>N45/M45*100</f>
        <v>32.972192737524594</v>
      </c>
    </row>
    <row r="46" spans="2:16" ht="18" customHeight="1" thickBot="1" x14ac:dyDescent="0.35">
      <c r="B46" s="50"/>
      <c r="C46" s="58" t="s">
        <v>51</v>
      </c>
      <c r="D46" s="11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6" ht="18" customHeight="1" thickBot="1" x14ac:dyDescent="0.35">
      <c r="B47" s="33"/>
      <c r="C47" s="34" t="s">
        <v>52</v>
      </c>
      <c r="D47" s="65">
        <f>SUM(D20+D33+D39)</f>
        <v>55528583.837353542</v>
      </c>
      <c r="E47" s="66">
        <f>SUM(E20+E33+E39)</f>
        <v>32606193.946744319</v>
      </c>
      <c r="F47" s="36">
        <f>E47/D47*100</f>
        <v>58.719656964870126</v>
      </c>
      <c r="G47" s="65">
        <f>SUM(G20+G33+G39)</f>
        <v>11378516.204638591</v>
      </c>
      <c r="H47" s="66">
        <f>SUM(H20+H33+H39)</f>
        <v>5474623.2210694812</v>
      </c>
      <c r="I47" s="36">
        <f>H47/G47*100</f>
        <v>48.113683037492045</v>
      </c>
      <c r="J47" s="67">
        <f>J39+J33+J20</f>
        <v>17407459.951347925</v>
      </c>
      <c r="K47" s="65">
        <f>SUM(K20+K33+K39)</f>
        <v>8828191.9324863702</v>
      </c>
      <c r="L47" s="68">
        <f>K47/J47*100</f>
        <v>50.714992061795726</v>
      </c>
      <c r="M47" s="69">
        <f>SUM(M20+M33+M39)</f>
        <v>26742607.679842927</v>
      </c>
      <c r="N47" s="67">
        <f>SUM(N20+N33+N39)</f>
        <v>18303377.814608883</v>
      </c>
      <c r="O47" s="36">
        <f>N47/M47*100</f>
        <v>68.442756344980296</v>
      </c>
    </row>
    <row r="48" spans="2:16" ht="18" customHeight="1" thickBot="1" x14ac:dyDescent="0.35">
      <c r="B48" s="50"/>
      <c r="C48" s="58" t="s">
        <v>53</v>
      </c>
      <c r="D48" s="65">
        <f>SUM(D42)</f>
        <v>1389720.7399999995</v>
      </c>
      <c r="E48" s="70">
        <f>SUM(E42)</f>
        <v>967229</v>
      </c>
      <c r="F48" s="36">
        <f t="shared" ref="F48:F49" si="12">E48/D48*100</f>
        <v>69.598802994046153</v>
      </c>
      <c r="G48" s="65">
        <f>SUM(G42)</f>
        <v>1001591.9199999998</v>
      </c>
      <c r="H48" s="70">
        <f>SUM(H42)</f>
        <v>734062.87000000023</v>
      </c>
      <c r="I48" s="36">
        <f t="shared" ref="I48:I49" si="13">H48/G48*100</f>
        <v>73.289615794823931</v>
      </c>
      <c r="J48" s="71">
        <f>SUM(J42)</f>
        <v>222163.19999999998</v>
      </c>
      <c r="K48" s="65">
        <f>SUM(K42)</f>
        <v>162601.83000000002</v>
      </c>
      <c r="L48" s="68">
        <f t="shared" ref="L48:L49" si="14">K48/J48*100</f>
        <v>73.190262833808674</v>
      </c>
      <c r="M48" s="72">
        <f>SUM(M42)</f>
        <v>165965.62</v>
      </c>
      <c r="N48" s="65">
        <f>SUM(N42)</f>
        <v>70564</v>
      </c>
      <c r="O48" s="36">
        <f t="shared" ref="O48:O49" si="15">N48/M48*100</f>
        <v>42.517239413801491</v>
      </c>
    </row>
    <row r="49" spans="2:15" ht="18" thickBot="1" x14ac:dyDescent="0.35">
      <c r="B49" s="33"/>
      <c r="C49" s="34" t="s">
        <v>54</v>
      </c>
      <c r="D49" s="65">
        <f>SUM(D47:D48)</f>
        <v>56918304.577353545</v>
      </c>
      <c r="E49" s="66">
        <f>SUM(E47:E48)</f>
        <v>33573422.946744323</v>
      </c>
      <c r="F49" s="36">
        <f t="shared" si="12"/>
        <v>58.985282847132446</v>
      </c>
      <c r="G49" s="65">
        <f>SUM(G47:G48)</f>
        <v>12380108.124638591</v>
      </c>
      <c r="H49" s="66">
        <f>SUM(H47:H48)</f>
        <v>6208686.0910694813</v>
      </c>
      <c r="I49" s="36">
        <f t="shared" si="13"/>
        <v>50.150499725548478</v>
      </c>
      <c r="J49" s="67">
        <f>SUM(J47:J48)</f>
        <v>17629623.151347924</v>
      </c>
      <c r="K49" s="65">
        <f>SUM(K47:K48)</f>
        <v>8990793.7624863703</v>
      </c>
      <c r="L49" s="68">
        <f t="shared" si="14"/>
        <v>50.998218653351948</v>
      </c>
      <c r="M49" s="67">
        <f t="shared" ref="M49:N49" si="16">SUM(M47:M48)</f>
        <v>26908573.299842928</v>
      </c>
      <c r="N49" s="65">
        <f t="shared" si="16"/>
        <v>18373941.814608883</v>
      </c>
      <c r="O49" s="36">
        <f t="shared" si="15"/>
        <v>68.282853980653584</v>
      </c>
    </row>
    <row r="50" spans="2:15" ht="18" thickBot="1" x14ac:dyDescent="0.35">
      <c r="B50" s="50"/>
      <c r="C50" s="58" t="s">
        <v>55</v>
      </c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2:15" ht="18" thickBot="1" x14ac:dyDescent="0.35">
      <c r="B51" s="33"/>
      <c r="C51" s="34" t="s">
        <v>56</v>
      </c>
      <c r="D51" s="67">
        <f>D49+D44</f>
        <v>58776541.811438546</v>
      </c>
      <c r="E51" s="65">
        <f>E49+E44</f>
        <v>34642226.946744323</v>
      </c>
      <c r="F51" s="68">
        <f>E51/D51*100</f>
        <v>58.938865539044997</v>
      </c>
      <c r="G51" s="69">
        <f t="shared" ref="G51:H51" si="17">G49+G44</f>
        <v>13495689.61872359</v>
      </c>
      <c r="H51" s="66">
        <f t="shared" si="17"/>
        <v>6859081.8963693809</v>
      </c>
      <c r="I51" s="36">
        <f>H51/G51*100</f>
        <v>50.824241592317435</v>
      </c>
      <c r="J51" s="67">
        <f t="shared" ref="J51:K51" si="18">J49+J44</f>
        <v>18076457.281347923</v>
      </c>
      <c r="K51" s="65">
        <f t="shared" si="18"/>
        <v>9311662.7524863705</v>
      </c>
      <c r="L51" s="68">
        <f>K51/J51*100</f>
        <v>51.512653212720785</v>
      </c>
      <c r="M51" s="69">
        <f t="shared" ref="M51:N51" si="19">M49+M44</f>
        <v>27204395.299842928</v>
      </c>
      <c r="N51" s="67">
        <f t="shared" si="19"/>
        <v>18471480.814608883</v>
      </c>
      <c r="O51" s="36">
        <f>N51/M51*100</f>
        <v>67.898884025977722</v>
      </c>
    </row>
    <row r="52" spans="2:15" x14ac:dyDescent="0.25">
      <c r="B52" s="1"/>
      <c r="C52" s="73"/>
      <c r="D52" s="74"/>
      <c r="E52" s="74"/>
      <c r="F52" s="75"/>
      <c r="G52" s="104"/>
      <c r="H52" s="104"/>
      <c r="I52" s="104"/>
      <c r="J52" s="104"/>
      <c r="K52" s="104"/>
      <c r="L52" s="104"/>
      <c r="O52" s="76" t="s">
        <v>57</v>
      </c>
    </row>
    <row r="63" spans="2:15" x14ac:dyDescent="0.25">
      <c r="K63" s="77" t="s">
        <v>58</v>
      </c>
    </row>
  </sheetData>
  <mergeCells count="18">
    <mergeCell ref="D50:O50"/>
    <mergeCell ref="G52:L52"/>
    <mergeCell ref="D7:O7"/>
    <mergeCell ref="D21:O21"/>
    <mergeCell ref="D34:O34"/>
    <mergeCell ref="D40:O40"/>
    <mergeCell ref="D43:O43"/>
    <mergeCell ref="D46:O46"/>
    <mergeCell ref="I2:O2"/>
    <mergeCell ref="B3:O3"/>
    <mergeCell ref="K4:O4"/>
    <mergeCell ref="B5:B6"/>
    <mergeCell ref="C5:C6"/>
    <mergeCell ref="D5:E5"/>
    <mergeCell ref="F5:F6"/>
    <mergeCell ref="G5:I5"/>
    <mergeCell ref="J5:L5"/>
    <mergeCell ref="M5:O5"/>
  </mergeCells>
  <pageMargins left="0.44" right="0.24" top="0.65" bottom="0.75" header="0.17" footer="0.26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2023-08-04T06:18:16Z</cp:lastPrinted>
  <dcterms:created xsi:type="dcterms:W3CDTF">2023-07-31T09:15:21Z</dcterms:created>
  <dcterms:modified xsi:type="dcterms:W3CDTF">2023-08-09T09:39:22Z</dcterms:modified>
</cp:coreProperties>
</file>