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0" yWindow="0" windowWidth="23040" windowHeight="8496"/>
  </bookViews>
  <sheets>
    <sheet name="Comparison" sheetId="1" r:id="rId1"/>
  </sheets>
  <definedNames>
    <definedName name="_xlnm.Print_Area" localSheetId="0">Comparison!$A$1:$L$52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44" i="1" l="1"/>
  <c r="G44" i="1"/>
  <c r="H41" i="1"/>
  <c r="H19" i="1"/>
  <c r="G19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H38" i="1" l="1"/>
  <c r="G38" i="1"/>
  <c r="H32" i="1"/>
  <c r="G32" i="1"/>
  <c r="E50" i="1" l="1"/>
  <c r="D50" i="1"/>
  <c r="H47" i="1"/>
  <c r="G47" i="1"/>
  <c r="H46" i="1"/>
  <c r="G46" i="1"/>
  <c r="K44" i="1"/>
  <c r="L44" i="1" s="1"/>
  <c r="I44" i="1"/>
  <c r="F44" i="1"/>
  <c r="K43" i="1"/>
  <c r="L43" i="1" s="1"/>
  <c r="I43" i="1"/>
  <c r="F43" i="1"/>
  <c r="K42" i="1"/>
  <c r="L42" i="1" s="1"/>
  <c r="K41" i="1"/>
  <c r="L41" i="1" s="1"/>
  <c r="I41" i="1"/>
  <c r="F41" i="1"/>
  <c r="K40" i="1"/>
  <c r="L40" i="1" s="1"/>
  <c r="I40" i="1"/>
  <c r="F40" i="1"/>
  <c r="K39" i="1"/>
  <c r="L39" i="1" s="1"/>
  <c r="K38" i="1"/>
  <c r="L38" i="1" s="1"/>
  <c r="I38" i="1"/>
  <c r="F38" i="1"/>
  <c r="K37" i="1"/>
  <c r="L37" i="1" s="1"/>
  <c r="I37" i="1"/>
  <c r="F37" i="1"/>
  <c r="K36" i="1"/>
  <c r="L36" i="1" s="1"/>
  <c r="I36" i="1"/>
  <c r="F36" i="1"/>
  <c r="K35" i="1"/>
  <c r="L35" i="1" s="1"/>
  <c r="I35" i="1"/>
  <c r="F35" i="1"/>
  <c r="K34" i="1"/>
  <c r="L34" i="1" s="1"/>
  <c r="I34" i="1"/>
  <c r="F34" i="1"/>
  <c r="K33" i="1"/>
  <c r="L33" i="1" s="1"/>
  <c r="K32" i="1"/>
  <c r="L32" i="1" s="1"/>
  <c r="I32" i="1"/>
  <c r="F32" i="1"/>
  <c r="J31" i="1"/>
  <c r="K30" i="1"/>
  <c r="L30" i="1" s="1"/>
  <c r="F30" i="1"/>
  <c r="K29" i="1"/>
  <c r="L29" i="1" s="1"/>
  <c r="F29" i="1"/>
  <c r="K28" i="1"/>
  <c r="L28" i="1" s="1"/>
  <c r="F28" i="1"/>
  <c r="K27" i="1"/>
  <c r="L27" i="1" s="1"/>
  <c r="F27" i="1"/>
  <c r="K26" i="1"/>
  <c r="L26" i="1" s="1"/>
  <c r="F26" i="1"/>
  <c r="K25" i="1"/>
  <c r="L25" i="1" s="1"/>
  <c r="F25" i="1"/>
  <c r="K24" i="1"/>
  <c r="L24" i="1" s="1"/>
  <c r="F24" i="1"/>
  <c r="K23" i="1"/>
  <c r="L23" i="1" s="1"/>
  <c r="F23" i="1"/>
  <c r="K22" i="1"/>
  <c r="L22" i="1" s="1"/>
  <c r="F22" i="1"/>
  <c r="K21" i="1"/>
  <c r="L21" i="1" s="1"/>
  <c r="F21" i="1"/>
  <c r="K20" i="1"/>
  <c r="L20" i="1" s="1"/>
  <c r="K19" i="1"/>
  <c r="L19" i="1" s="1"/>
  <c r="F19" i="1"/>
  <c r="K18" i="1"/>
  <c r="L18" i="1" s="1"/>
  <c r="F18" i="1"/>
  <c r="K17" i="1"/>
  <c r="L17" i="1" s="1"/>
  <c r="F17" i="1"/>
  <c r="K16" i="1"/>
  <c r="L16" i="1" s="1"/>
  <c r="F16" i="1"/>
  <c r="K15" i="1"/>
  <c r="L15" i="1" s="1"/>
  <c r="F15" i="1"/>
  <c r="K14" i="1"/>
  <c r="L14" i="1" s="1"/>
  <c r="F14" i="1"/>
  <c r="K13" i="1"/>
  <c r="L13" i="1" s="1"/>
  <c r="F13" i="1"/>
  <c r="K12" i="1"/>
  <c r="L12" i="1" s="1"/>
  <c r="F12" i="1"/>
  <c r="K11" i="1"/>
  <c r="L11" i="1" s="1"/>
  <c r="F11" i="1"/>
  <c r="K10" i="1"/>
  <c r="L10" i="1" s="1"/>
  <c r="F10" i="1"/>
  <c r="K9" i="1"/>
  <c r="L9" i="1" s="1"/>
  <c r="F9" i="1"/>
  <c r="K8" i="1"/>
  <c r="L8" i="1" s="1"/>
  <c r="F8" i="1"/>
  <c r="K7" i="1"/>
  <c r="L7" i="1" s="1"/>
  <c r="F7" i="1"/>
  <c r="J10" i="1" l="1"/>
  <c r="J25" i="1"/>
  <c r="J44" i="1"/>
  <c r="J8" i="1"/>
  <c r="J17" i="1"/>
  <c r="J23" i="1"/>
  <c r="J36" i="1"/>
  <c r="I47" i="1"/>
  <c r="J47" i="1" s="1"/>
  <c r="G48" i="1"/>
  <c r="G50" i="1" s="1"/>
  <c r="I46" i="1"/>
  <c r="J46" i="1" s="1"/>
  <c r="H48" i="1"/>
  <c r="J16" i="1"/>
  <c r="F50" i="1"/>
  <c r="J43" i="1"/>
  <c r="J40" i="1"/>
  <c r="J41" i="1"/>
  <c r="J34" i="1"/>
  <c r="J38" i="1"/>
  <c r="J35" i="1"/>
  <c r="J37" i="1"/>
  <c r="J27" i="1"/>
  <c r="J29" i="1"/>
  <c r="J22" i="1"/>
  <c r="J24" i="1"/>
  <c r="J32" i="1"/>
  <c r="J26" i="1"/>
  <c r="J21" i="1"/>
  <c r="J28" i="1"/>
  <c r="J30" i="1"/>
  <c r="J12" i="1"/>
  <c r="J19" i="1"/>
  <c r="J14" i="1"/>
  <c r="J7" i="1"/>
  <c r="J9" i="1"/>
  <c r="J18" i="1"/>
  <c r="J11" i="1"/>
  <c r="J13" i="1"/>
  <c r="J15" i="1"/>
  <c r="I48" i="1" l="1"/>
  <c r="J48" i="1" s="1"/>
  <c r="H50" i="1"/>
  <c r="I50" i="1" s="1"/>
  <c r="J50" i="1" s="1"/>
</calcChain>
</file>

<file path=xl/sharedStrings.xml><?xml version="1.0" encoding="utf-8"?>
<sst xmlns="http://schemas.openxmlformats.org/spreadsheetml/2006/main" count="64" uniqueCount="57">
  <si>
    <t>(Amount in Lakhs)</t>
  </si>
  <si>
    <t>Sr. No</t>
  </si>
  <si>
    <t>BANK NAME</t>
  </si>
  <si>
    <t>OVERALL  CD RATIO</t>
  </si>
  <si>
    <t>DIFF. OF CD RATIO</t>
  </si>
  <si>
    <t>DEPOSITS</t>
  </si>
  <si>
    <t>ADVANCES</t>
  </si>
  <si>
    <t>Change in deposit</t>
  </si>
  <si>
    <t>A.</t>
  </si>
  <si>
    <t>PUBLIC SECTOR BANKS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</si>
  <si>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</si>
  <si>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</si>
  <si>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</si>
  <si>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</si>
  <si>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</si>
  <si>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</si>
  <si>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</si>
  <si>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</si>
  <si>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</si>
  <si>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</si>
  <si>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PRIVATE SECTOR BANKS</t>
  </si>
  <si>
    <t>SMALL FINANCE BANKS</t>
  </si>
  <si>
    <t>AU SMALL FINANCE BANK</t>
  </si>
  <si>
    <t>CAPITAL SMALL FINANCE BK.</t>
  </si>
  <si>
    <t>UJJIVAN SMALL FINANCE BANK</t>
  </si>
  <si>
    <t xml:space="preserve">JANA SMALL FINANCE BANK </t>
  </si>
  <si>
    <t>D.</t>
  </si>
  <si>
    <t>REGIONAL RURAL BANKS</t>
  </si>
  <si>
    <t>E.</t>
  </si>
  <si>
    <t xml:space="preserve">COOPERATIVE BANKS 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</si>
  <si>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</si>
  <si>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</si>
  <si>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</si>
  <si>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</si>
  <si>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</si>
  <si>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</si>
  <si>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AGG. TOTAL SEP 2022</t>
  </si>
  <si>
    <t>Slbc Punjab</t>
  </si>
  <si>
    <t>PB. STATE COOPERATIVE BANK</t>
  </si>
  <si>
    <t>PUNJAB GRAMIN BANK</t>
  </si>
  <si>
    <t>IDBI BK LTD</t>
  </si>
  <si>
    <t>J&amp;K BK LTD</t>
  </si>
  <si>
    <t>HDFC BK LTD</t>
  </si>
  <si>
    <t>ICICI BK LTD</t>
  </si>
  <si>
    <t>KOTAK MAHINDRA BK. LTD.</t>
  </si>
  <si>
    <t>YES BANK</t>
  </si>
  <si>
    <t>FEDERAL BANK LTD.</t>
  </si>
  <si>
    <t>INDUSIND BANK</t>
  </si>
  <si>
    <t>AXIS BANK</t>
  </si>
  <si>
    <t>BANDHAN BANK</t>
  </si>
  <si>
    <t>RBL BANK</t>
  </si>
  <si>
    <t>PUNJAB &amp; SIND BANK</t>
  </si>
  <si>
    <t>BANK OF INDIA</t>
  </si>
  <si>
    <t>BANK OF MAHARASHTRA</t>
  </si>
  <si>
    <t>BANKWISE CD RATIO SEPTEMBER  2022/ SEPTEMBER 2023 (YOY)</t>
  </si>
  <si>
    <t>AGG. TOTAL SEP 2023</t>
  </si>
  <si>
    <t>ANNEXURE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</si>
</sst>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3"/>
      <color theme="1"/>
      <name val="Arial"/>
      <family val="2"/>
    </font>
    <font>
      <b/>
      <sz val="10"/>
      <color theme="1"/>
      <name val="Tahoma"/>
      <family val="2"/>
    </font>
    <font>
      <b/>
      <sz val="13"/>
      <color theme="1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name val="Tahoma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1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8" xfId="0" applyFont="1" applyFill="1" applyBorder="1"/>
    <xf numFmtId="10" fontId="3" fillId="0" borderId="22" xfId="0" applyNumberFormat="1" applyFont="1" applyFill="1" applyBorder="1" applyAlignment="1">
      <alignment horizontal="center"/>
    </xf>
    <xf numFmtId="10" fontId="3" fillId="0" borderId="24" xfId="0" applyNumberFormat="1" applyFont="1" applyFill="1" applyBorder="1" applyAlignment="1">
      <alignment horizontal="center"/>
    </xf>
    <xf numFmtId="10" fontId="3" fillId="0" borderId="28" xfId="0" applyNumberFormat="1" applyFont="1" applyFill="1" applyBorder="1" applyAlignment="1">
      <alignment horizontal="center"/>
    </xf>
    <xf numFmtId="10" fontId="3" fillId="0" borderId="30" xfId="0" applyNumberFormat="1" applyFont="1" applyFill="1" applyBorder="1" applyAlignment="1">
      <alignment horizontal="center"/>
    </xf>
    <xf numFmtId="1" fontId="5" fillId="0" borderId="2" xfId="0" applyNumberFormat="1" applyFont="1" applyFill="1" applyBorder="1"/>
    <xf numFmtId="1" fontId="5" fillId="0" borderId="31" xfId="0" applyNumberFormat="1" applyFont="1" applyFill="1" applyBorder="1"/>
    <xf numFmtId="10" fontId="3" fillId="0" borderId="31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0" fontId="7" fillId="0" borderId="0" xfId="0" applyFont="1"/>
    <xf numFmtId="1" fontId="3" fillId="0" borderId="2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0" fontId="5" fillId="0" borderId="3" xfId="0" applyFont="1" applyFill="1" applyBorder="1"/>
    <xf numFmtId="1" fontId="5" fillId="0" borderId="13" xfId="0" applyNumberFormat="1" applyFont="1" applyFill="1" applyBorder="1"/>
    <xf numFmtId="1" fontId="5" fillId="0" borderId="3" xfId="0" applyNumberFormat="1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5" fillId="0" borderId="0" xfId="0" applyFont="1" applyFill="1" applyBorder="1"/>
    <xf numFmtId="1" fontId="3" fillId="0" borderId="13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" fontId="3" fillId="0" borderId="34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0" fontId="3" fillId="0" borderId="36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0" fontId="8" fillId="0" borderId="0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5" fillId="0" borderId="19" xfId="0" applyFont="1" applyFill="1" applyBorder="1" applyAlignment="1"/>
    <xf numFmtId="1" fontId="5" fillId="0" borderId="19" xfId="0" applyNumberFormat="1" applyFont="1" applyFill="1" applyBorder="1" applyAlignment="1"/>
    <xf numFmtId="1" fontId="5" fillId="0" borderId="2" xfId="0" applyNumberFormat="1" applyFont="1" applyFill="1" applyBorder="1" applyAlignment="1"/>
    <xf numFmtId="0" fontId="9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3" xfId="0" applyFont="1" applyBorder="1"/>
    <xf numFmtId="0" fontId="7" fillId="0" borderId="6" xfId="0" applyFont="1" applyBorder="1" applyAlignment="1"/>
    <xf numFmtId="0" fontId="7" fillId="0" borderId="10" xfId="0" applyFont="1" applyBorder="1" applyAlignment="1"/>
    <xf numFmtId="0" fontId="6" fillId="0" borderId="21" xfId="0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1" fontId="3" fillId="0" borderId="21" xfId="0" applyNumberFormat="1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2" fontId="9" fillId="0" borderId="0" xfId="0" applyNumberFormat="1" applyFont="1"/>
    <xf numFmtId="1" fontId="3" fillId="0" borderId="20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1" fontId="3" fillId="0" borderId="26" xfId="0" applyNumberFormat="1" applyFont="1" applyFill="1" applyBorder="1" applyAlignment="1">
      <alignment vertical="center"/>
    </xf>
    <xf numFmtId="1" fontId="3" fillId="0" borderId="27" xfId="0" applyNumberFormat="1" applyFont="1" applyFill="1" applyBorder="1" applyAlignment="1">
      <alignment vertical="center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8" fillId="0" borderId="26" xfId="0" applyFont="1" applyBorder="1"/>
    <xf numFmtId="0" fontId="8" fillId="0" borderId="32" xfId="0" applyFont="1" applyBorder="1"/>
    <xf numFmtId="1" fontId="3" fillId="0" borderId="32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vertical="center"/>
    </xf>
    <xf numFmtId="1" fontId="3" fillId="0" borderId="31" xfId="0" applyNumberFormat="1" applyFont="1" applyFill="1" applyBorder="1" applyAlignment="1">
      <alignment vertical="center"/>
    </xf>
    <xf numFmtId="1" fontId="5" fillId="0" borderId="26" xfId="0" applyNumberFormat="1" applyFont="1" applyFill="1" applyBorder="1" applyAlignment="1">
      <alignment vertical="center"/>
    </xf>
    <xf numFmtId="1" fontId="5" fillId="0" borderId="27" xfId="0" applyNumberFormat="1" applyFont="1" applyFill="1" applyBorder="1" applyAlignment="1">
      <alignment vertic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view="pageBreakPreview" zoomScaleSheetLayoutView="100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B2" sqref="B2:J2"/>
    </sheetView>
  </sheetViews>
  <sheetFormatPr defaultRowHeight="16.8" x14ac:dyDescent="0.3"/>
  <cols>
    <col min="1" max="1" width="3.44140625" style="19" customWidth="1"/>
    <col min="2" max="2" width="6.109375" style="94" customWidth="1"/>
    <col min="3" max="3" width="36.109375" style="95" customWidth="1"/>
    <col min="4" max="4" width="15.77734375" style="95" customWidth="1"/>
    <col min="5" max="5" width="14.6640625" style="95" customWidth="1"/>
    <col min="6" max="6" width="12.6640625" style="94" customWidth="1"/>
    <col min="7" max="7" width="14" style="94" customWidth="1"/>
    <col min="8" max="8" width="14.6640625" style="94" customWidth="1"/>
    <col min="9" max="9" width="13.109375" style="1" customWidth="1"/>
    <col min="10" max="10" width="13.5546875" style="1" customWidth="1"/>
    <col min="11" max="11" width="15.88671875" style="19" hidden="1" customWidth="1"/>
    <col min="12" max="12" width="11.6640625" style="19" hidden="1" customWidth="1"/>
    <col min="13" max="16384" width="8.88671875" style="19"/>
  </cols>
  <sheetData>
    <row r="1" spans="2:12" ht="26.4" customHeight="1" thickBot="1" x14ac:dyDescent="0.35">
      <c r="B1" s="2"/>
      <c r="C1" s="2"/>
      <c r="D1" s="2"/>
      <c r="E1" s="2"/>
      <c r="F1" s="2"/>
      <c r="G1" s="2"/>
      <c r="H1" s="2"/>
      <c r="I1" s="41" t="s">
        <v>56</v>
      </c>
      <c r="J1" s="41"/>
      <c r="K1" s="62"/>
      <c r="L1" s="62"/>
    </row>
    <row r="2" spans="2:12" ht="36.6" customHeight="1" thickBot="1" x14ac:dyDescent="0.3">
      <c r="B2" s="42" t="s">
        <v>54</v>
      </c>
      <c r="C2" s="43"/>
      <c r="D2" s="43"/>
      <c r="E2" s="43"/>
      <c r="F2" s="43"/>
      <c r="G2" s="43"/>
      <c r="H2" s="43"/>
      <c r="I2" s="43"/>
      <c r="J2" s="44"/>
      <c r="K2" s="62"/>
      <c r="L2" s="62"/>
    </row>
    <row r="3" spans="2:12" ht="20.25" customHeight="1" thickBot="1" x14ac:dyDescent="0.35">
      <c r="B3" s="63"/>
      <c r="C3" s="3"/>
      <c r="D3" s="64"/>
      <c r="E3" s="3"/>
      <c r="F3" s="3"/>
      <c r="G3" s="3"/>
      <c r="H3" s="3"/>
      <c r="I3" s="45" t="s">
        <v>0</v>
      </c>
      <c r="J3" s="46"/>
      <c r="K3" s="62"/>
      <c r="L3" s="62"/>
    </row>
    <row r="4" spans="2:12" ht="18" customHeight="1" thickBot="1" x14ac:dyDescent="0.3">
      <c r="B4" s="47" t="s">
        <v>1</v>
      </c>
      <c r="C4" s="49" t="s">
        <v>2</v>
      </c>
      <c r="D4" s="51" t="s">
        <v>36</v>
      </c>
      <c r="E4" s="52"/>
      <c r="F4" s="53" t="s">
        <v>3</v>
      </c>
      <c r="G4" s="51" t="s">
        <v>55</v>
      </c>
      <c r="H4" s="55"/>
      <c r="I4" s="56" t="s">
        <v>3</v>
      </c>
      <c r="J4" s="56" t="s">
        <v>4</v>
      </c>
      <c r="K4" s="62"/>
      <c r="L4" s="62"/>
    </row>
    <row r="5" spans="2:12" ht="21.75" customHeight="1" thickBot="1" x14ac:dyDescent="0.3">
      <c r="B5" s="48"/>
      <c r="C5" s="50"/>
      <c r="D5" s="4" t="s">
        <v>5</v>
      </c>
      <c r="E5" s="5" t="s">
        <v>6</v>
      </c>
      <c r="F5" s="54"/>
      <c r="G5" s="6" t="s">
        <v>5</v>
      </c>
      <c r="H5" s="7" t="s">
        <v>6</v>
      </c>
      <c r="I5" s="57"/>
      <c r="J5" s="57"/>
      <c r="K5" s="62" t="s">
        <v>7</v>
      </c>
      <c r="L5" s="62"/>
    </row>
    <row r="6" spans="2:12" ht="18" customHeight="1" x14ac:dyDescent="0.3">
      <c r="B6" s="8" t="s">
        <v>8</v>
      </c>
      <c r="C6" s="9" t="s">
        <v>9</v>
      </c>
      <c r="D6" s="59"/>
      <c r="E6" s="65"/>
      <c r="F6" s="65"/>
      <c r="G6" s="65"/>
      <c r="H6" s="65"/>
      <c r="I6" s="65"/>
      <c r="J6" s="66"/>
      <c r="K6" s="62"/>
      <c r="L6" s="62"/>
    </row>
    <row r="7" spans="2:12" ht="25.2" customHeight="1" x14ac:dyDescent="0.3">
      <c r="B7" s="39">
        <v>1</v>
      </c>
      <c r="C7" s="67" t="s">
        <v>10</v>
      </c>
      <c r="D7" s="68">
        <v>11215135.272789702</v>
      </c>
      <c r="E7" s="69">
        <v>4524673.8623650996</v>
      </c>
      <c r="F7" s="10">
        <f>E7/D7</f>
        <v>0.40344353878128592</v>
      </c>
      <c r="G7" s="70">
        <v>12007313.1373509</v>
      </c>
      <c r="H7" s="71">
        <v>4372873.1566249002</v>
      </c>
      <c r="I7" s="11">
        <f>H7/G7</f>
        <v>0.36418415232482731</v>
      </c>
      <c r="J7" s="11">
        <f>I7-F7</f>
        <v>-3.92593864564586E-2</v>
      </c>
      <c r="K7" s="72" t="e">
        <f>G7-#REF!</f>
        <v>#REF!</v>
      </c>
      <c r="L7" s="73" t="e">
        <f>K7/#REF!*100</f>
        <v>#REF!</v>
      </c>
    </row>
    <row r="8" spans="2:12" ht="25.2" customHeight="1" x14ac:dyDescent="0.3">
      <c r="B8" s="39">
        <v>2</v>
      </c>
      <c r="C8" s="67" t="s">
        <v>51</v>
      </c>
      <c r="D8" s="68">
        <v>3359612</v>
      </c>
      <c r="E8" s="69">
        <v>1379872.2937400001</v>
      </c>
      <c r="F8" s="10">
        <f t="shared" ref="F8:F19" si="0">E8/D8</f>
        <v>0.41072370670779845</v>
      </c>
      <c r="G8" s="74">
        <v>3658772</v>
      </c>
      <c r="H8" s="71">
        <v>1472030.7120000001</v>
      </c>
      <c r="I8" s="11">
        <f t="shared" ref="I8:I50" si="1">H8/G8</f>
        <v>0.40232917273883151</v>
      </c>
      <c r="J8" s="11">
        <f t="shared" ref="J8:J50" si="2">I8-F8</f>
        <v>-8.394533968966944E-3</v>
      </c>
      <c r="K8" s="72" t="e">
        <f>G8-#REF!</f>
        <v>#REF!</v>
      </c>
      <c r="L8" s="73" t="e">
        <f>K8/#REF!*100</f>
        <v>#REF!</v>
      </c>
    </row>
    <row r="9" spans="2:12" ht="25.2" customHeight="1" x14ac:dyDescent="0.3">
      <c r="B9" s="39">
        <v>3</v>
      </c>
      <c r="C9" s="67" t="s">
        <v>11</v>
      </c>
      <c r="D9" s="68">
        <v>893973.8585649</v>
      </c>
      <c r="E9" s="69">
        <v>385983.8963963</v>
      </c>
      <c r="F9" s="10">
        <f t="shared" si="0"/>
        <v>0.43176194997012729</v>
      </c>
      <c r="G9" s="74">
        <v>953167.69458050001</v>
      </c>
      <c r="H9" s="71">
        <v>429527.22759200004</v>
      </c>
      <c r="I9" s="11">
        <f t="shared" si="1"/>
        <v>0.45063133175221581</v>
      </c>
      <c r="J9" s="11">
        <f t="shared" si="2"/>
        <v>1.8869381782088523E-2</v>
      </c>
      <c r="K9" s="72" t="e">
        <f>G9-#REF!</f>
        <v>#REF!</v>
      </c>
      <c r="L9" s="73" t="e">
        <f>K9/#REF!*100</f>
        <v>#REF!</v>
      </c>
    </row>
    <row r="10" spans="2:12" ht="25.2" customHeight="1" x14ac:dyDescent="0.3">
      <c r="B10" s="39">
        <v>4</v>
      </c>
      <c r="C10" s="67" t="s">
        <v>12</v>
      </c>
      <c r="D10" s="68">
        <v>1274674</v>
      </c>
      <c r="E10" s="69">
        <v>638518</v>
      </c>
      <c r="F10" s="10">
        <f t="shared" si="0"/>
        <v>0.5009265114060536</v>
      </c>
      <c r="G10" s="74">
        <v>1423626.1980899998</v>
      </c>
      <c r="H10" s="71">
        <v>756210.92839210003</v>
      </c>
      <c r="I10" s="11">
        <f t="shared" si="1"/>
        <v>0.53118643742765215</v>
      </c>
      <c r="J10" s="11">
        <f t="shared" si="2"/>
        <v>3.0259926021598549E-2</v>
      </c>
      <c r="K10" s="72" t="e">
        <f>G10-#REF!</f>
        <v>#REF!</v>
      </c>
      <c r="L10" s="73" t="e">
        <f>K10/#REF!*100</f>
        <v>#REF!</v>
      </c>
    </row>
    <row r="11" spans="2:12" ht="25.2" customHeight="1" x14ac:dyDescent="0.3">
      <c r="B11" s="39">
        <v>5</v>
      </c>
      <c r="C11" s="67" t="s">
        <v>52</v>
      </c>
      <c r="D11" s="68">
        <v>1387170</v>
      </c>
      <c r="E11" s="69">
        <v>689692.12780004309</v>
      </c>
      <c r="F11" s="10">
        <f t="shared" si="0"/>
        <v>0.49719365888827116</v>
      </c>
      <c r="G11" s="74">
        <v>1457328</v>
      </c>
      <c r="H11" s="71">
        <v>702702</v>
      </c>
      <c r="I11" s="11">
        <f t="shared" si="1"/>
        <v>0.48218520470340237</v>
      </c>
      <c r="J11" s="11">
        <f t="shared" si="2"/>
        <v>-1.5008454184868791E-2</v>
      </c>
      <c r="K11" s="72" t="e">
        <f>G11-#REF!</f>
        <v>#REF!</v>
      </c>
      <c r="L11" s="73" t="e">
        <f>K11/#REF!*100</f>
        <v>#REF!</v>
      </c>
    </row>
    <row r="12" spans="2:12" ht="25.2" customHeight="1" x14ac:dyDescent="0.3">
      <c r="B12" s="39">
        <v>6</v>
      </c>
      <c r="C12" s="67" t="s">
        <v>53</v>
      </c>
      <c r="D12" s="68">
        <v>107116</v>
      </c>
      <c r="E12" s="69">
        <v>79746.583335500007</v>
      </c>
      <c r="F12" s="10">
        <f t="shared" si="0"/>
        <v>0.74448806280574342</v>
      </c>
      <c r="G12" s="74">
        <v>122708.54558999999</v>
      </c>
      <c r="H12" s="71">
        <v>108666.28762</v>
      </c>
      <c r="I12" s="11">
        <f t="shared" si="1"/>
        <v>0.88556413978763393</v>
      </c>
      <c r="J12" s="11">
        <f t="shared" si="2"/>
        <v>0.14107607698189051</v>
      </c>
      <c r="K12" s="72" t="e">
        <f>G12-#REF!</f>
        <v>#REF!</v>
      </c>
      <c r="L12" s="73" t="e">
        <f>K12/#REF!*100</f>
        <v>#REF!</v>
      </c>
    </row>
    <row r="13" spans="2:12" ht="25.2" customHeight="1" x14ac:dyDescent="0.3">
      <c r="B13" s="39">
        <v>7</v>
      </c>
      <c r="C13" s="67" t="s">
        <v>13</v>
      </c>
      <c r="D13" s="68">
        <v>2074884.1462862003</v>
      </c>
      <c r="E13" s="69">
        <v>1069582.1199075</v>
      </c>
      <c r="F13" s="10">
        <f t="shared" si="0"/>
        <v>0.51549004402097665</v>
      </c>
      <c r="G13" s="74">
        <v>2266005.3424481996</v>
      </c>
      <c r="H13" s="71">
        <v>1146135.5086424001</v>
      </c>
      <c r="I13" s="11">
        <f t="shared" si="1"/>
        <v>0.5057955897862586</v>
      </c>
      <c r="J13" s="11">
        <f t="shared" si="2"/>
        <v>-9.6944542347180418E-3</v>
      </c>
      <c r="K13" s="72" t="e">
        <f>G13-#REF!</f>
        <v>#REF!</v>
      </c>
      <c r="L13" s="73" t="e">
        <f>K13/#REF!*100</f>
        <v>#REF!</v>
      </c>
    </row>
    <row r="14" spans="2:12" ht="25.2" customHeight="1" x14ac:dyDescent="0.3">
      <c r="B14" s="39">
        <v>8</v>
      </c>
      <c r="C14" s="67" t="s">
        <v>14</v>
      </c>
      <c r="D14" s="68">
        <v>891946.17977429996</v>
      </c>
      <c r="E14" s="69">
        <v>434403.33478960005</v>
      </c>
      <c r="F14" s="10">
        <f t="shared" si="0"/>
        <v>0.4870286398889252</v>
      </c>
      <c r="G14" s="74">
        <v>968112.77327039989</v>
      </c>
      <c r="H14" s="71">
        <v>445966.07396060007</v>
      </c>
      <c r="I14" s="11">
        <f t="shared" si="1"/>
        <v>0.46065508716931164</v>
      </c>
      <c r="J14" s="11">
        <f t="shared" si="2"/>
        <v>-2.6373552719613558E-2</v>
      </c>
      <c r="K14" s="72" t="e">
        <f>G14-#REF!</f>
        <v>#REF!</v>
      </c>
      <c r="L14" s="73" t="e">
        <f>K14/#REF!*100</f>
        <v>#REF!</v>
      </c>
    </row>
    <row r="15" spans="2:12" ht="25.2" customHeight="1" x14ac:dyDescent="0.3">
      <c r="B15" s="39">
        <v>9</v>
      </c>
      <c r="C15" s="67" t="s">
        <v>15</v>
      </c>
      <c r="D15" s="68">
        <v>1097682.8712499</v>
      </c>
      <c r="E15" s="69">
        <v>704669.01874100009</v>
      </c>
      <c r="F15" s="10">
        <f t="shared" si="0"/>
        <v>0.64196047619711305</v>
      </c>
      <c r="G15" s="74">
        <v>1192927.9837135999</v>
      </c>
      <c r="H15" s="71">
        <v>662507.33117349981</v>
      </c>
      <c r="I15" s="11">
        <f t="shared" si="1"/>
        <v>0.55536238584252684</v>
      </c>
      <c r="J15" s="11">
        <f t="shared" si="2"/>
        <v>-8.659809035458621E-2</v>
      </c>
      <c r="K15" s="72" t="e">
        <f>G15-#REF!</f>
        <v>#REF!</v>
      </c>
      <c r="L15" s="73" t="e">
        <f>K15/#REF!*100</f>
        <v>#REF!</v>
      </c>
    </row>
    <row r="16" spans="2:12" ht="25.2" customHeight="1" x14ac:dyDescent="0.3">
      <c r="B16" s="39">
        <v>10</v>
      </c>
      <c r="C16" s="67" t="s">
        <v>16</v>
      </c>
      <c r="D16" s="68">
        <v>711144.80955671007</v>
      </c>
      <c r="E16" s="69">
        <v>264268.9544556</v>
      </c>
      <c r="F16" s="10">
        <f t="shared" si="0"/>
        <v>0.37161060715655259</v>
      </c>
      <c r="G16" s="74">
        <v>727429</v>
      </c>
      <c r="H16" s="71">
        <v>285364</v>
      </c>
      <c r="I16" s="11">
        <f t="shared" si="1"/>
        <v>0.39229120642701898</v>
      </c>
      <c r="J16" s="11">
        <f t="shared" si="2"/>
        <v>2.0680599270466393E-2</v>
      </c>
      <c r="K16" s="72" t="e">
        <f>G16-#REF!</f>
        <v>#REF!</v>
      </c>
      <c r="L16" s="73" t="e">
        <f>K16/#REF!*100</f>
        <v>#REF!</v>
      </c>
    </row>
    <row r="17" spans="2:12" ht="25.2" customHeight="1" x14ac:dyDescent="0.3">
      <c r="B17" s="39">
        <v>11</v>
      </c>
      <c r="C17" s="67" t="s">
        <v>17</v>
      </c>
      <c r="D17" s="68">
        <v>12426023</v>
      </c>
      <c r="E17" s="69">
        <v>6637786</v>
      </c>
      <c r="F17" s="10">
        <f t="shared" si="0"/>
        <v>0.53418426796731344</v>
      </c>
      <c r="G17" s="74">
        <v>13239862</v>
      </c>
      <c r="H17" s="71">
        <v>7096000</v>
      </c>
      <c r="I17" s="11">
        <f t="shared" si="1"/>
        <v>0.535957247892765</v>
      </c>
      <c r="J17" s="11">
        <f t="shared" si="2"/>
        <v>1.7729799254515566E-3</v>
      </c>
      <c r="K17" s="72" t="e">
        <f>G17-#REF!</f>
        <v>#REF!</v>
      </c>
      <c r="L17" s="73" t="e">
        <f>K17/#REF!*100</f>
        <v>#REF!</v>
      </c>
    </row>
    <row r="18" spans="2:12" ht="25.2" customHeight="1" thickBot="1" x14ac:dyDescent="0.35">
      <c r="B18" s="26">
        <v>12</v>
      </c>
      <c r="C18" s="75" t="s">
        <v>18</v>
      </c>
      <c r="D18" s="76">
        <v>1771631.5656536999</v>
      </c>
      <c r="E18" s="77">
        <v>1186238.4468933002</v>
      </c>
      <c r="F18" s="12">
        <f t="shared" si="0"/>
        <v>0.66957400731093863</v>
      </c>
      <c r="G18" s="36">
        <v>1882030.1605861001</v>
      </c>
      <c r="H18" s="78">
        <v>1219463.3354314996</v>
      </c>
      <c r="I18" s="13">
        <f t="shared" si="1"/>
        <v>0.64795100576482556</v>
      </c>
      <c r="J18" s="13">
        <f t="shared" si="2"/>
        <v>-2.1623001546113074E-2</v>
      </c>
      <c r="K18" s="72" t="e">
        <f>G18-#REF!</f>
        <v>#REF!</v>
      </c>
      <c r="L18" s="73" t="e">
        <f>K18/#REF!*100</f>
        <v>#REF!</v>
      </c>
    </row>
    <row r="19" spans="2:12" ht="25.2" customHeight="1" thickBot="1" x14ac:dyDescent="0.35">
      <c r="B19" s="21"/>
      <c r="C19" s="22" t="s">
        <v>19</v>
      </c>
      <c r="D19" s="14">
        <v>37210993.703875408</v>
      </c>
      <c r="E19" s="15">
        <v>17995434.638423942</v>
      </c>
      <c r="F19" s="16">
        <f t="shared" si="0"/>
        <v>0.48360532324482841</v>
      </c>
      <c r="G19" s="17">
        <f>SUM(G7:G18)</f>
        <v>39899282.835629702</v>
      </c>
      <c r="H19" s="18">
        <f>SUM(H7:H18)</f>
        <v>18697446.561437003</v>
      </c>
      <c r="I19" s="40">
        <f t="shared" si="1"/>
        <v>0.46861610617071925</v>
      </c>
      <c r="J19" s="40">
        <f t="shared" si="2"/>
        <v>-1.4989217074109162E-2</v>
      </c>
      <c r="K19" s="72" t="e">
        <f>G19-#REF!</f>
        <v>#REF!</v>
      </c>
      <c r="L19" s="73" t="e">
        <f>K19/#REF!*100</f>
        <v>#REF!</v>
      </c>
    </row>
    <row r="20" spans="2:12" ht="25.2" customHeight="1" x14ac:dyDescent="0.3">
      <c r="B20" s="25"/>
      <c r="C20" s="9" t="s">
        <v>20</v>
      </c>
      <c r="D20" s="60"/>
      <c r="E20" s="65"/>
      <c r="F20" s="65"/>
      <c r="G20" s="65"/>
      <c r="H20" s="65"/>
      <c r="I20" s="65"/>
      <c r="J20" s="66"/>
      <c r="K20" s="72" t="e">
        <f>G20-#REF!</f>
        <v>#REF!</v>
      </c>
      <c r="L20" s="73" t="e">
        <f>K20/#REF!*100</f>
        <v>#REF!</v>
      </c>
    </row>
    <row r="21" spans="2:12" ht="25.2" customHeight="1" x14ac:dyDescent="0.3">
      <c r="B21" s="39">
        <v>13</v>
      </c>
      <c r="C21" s="67" t="s">
        <v>40</v>
      </c>
      <c r="D21" s="68">
        <v>510550.82123956899</v>
      </c>
      <c r="E21" s="69">
        <v>228656.65142888215</v>
      </c>
      <c r="F21" s="12">
        <f>E21/D21</f>
        <v>0.44786266502074262</v>
      </c>
      <c r="G21" s="36">
        <v>518855.29326758999</v>
      </c>
      <c r="H21" s="78">
        <v>240460.77428147697</v>
      </c>
      <c r="I21" s="11">
        <f t="shared" si="1"/>
        <v>0.46344477429753</v>
      </c>
      <c r="J21" s="11">
        <f t="shared" si="2"/>
        <v>1.5582109276787381E-2</v>
      </c>
      <c r="K21" s="72" t="e">
        <f>G21-#REF!</f>
        <v>#REF!</v>
      </c>
      <c r="L21" s="73" t="e">
        <f>K21/#REF!*100</f>
        <v>#REF!</v>
      </c>
    </row>
    <row r="22" spans="2:12" ht="25.2" customHeight="1" x14ac:dyDescent="0.3">
      <c r="B22" s="39">
        <v>14</v>
      </c>
      <c r="C22" s="67" t="s">
        <v>41</v>
      </c>
      <c r="D22" s="68">
        <v>92918.269000000015</v>
      </c>
      <c r="E22" s="69">
        <v>97204.52</v>
      </c>
      <c r="F22" s="12">
        <f t="shared" ref="F22:F32" si="3">E22/D22</f>
        <v>1.0461292601135304</v>
      </c>
      <c r="G22" s="74">
        <v>102035.02460622099</v>
      </c>
      <c r="H22" s="79">
        <v>104547.95656609998</v>
      </c>
      <c r="I22" s="11">
        <f t="shared" si="1"/>
        <v>1.0246281310714338</v>
      </c>
      <c r="J22" s="11">
        <f t="shared" si="2"/>
        <v>-2.1501129042096556E-2</v>
      </c>
      <c r="K22" s="72" t="e">
        <f>G22-#REF!</f>
        <v>#REF!</v>
      </c>
      <c r="L22" s="73" t="e">
        <f>K22/#REF!*100</f>
        <v>#REF!</v>
      </c>
    </row>
    <row r="23" spans="2:12" ht="25.2" customHeight="1" x14ac:dyDescent="0.3">
      <c r="B23" s="39">
        <v>15</v>
      </c>
      <c r="C23" s="67" t="s">
        <v>42</v>
      </c>
      <c r="D23" s="68">
        <v>5895856.1411186997</v>
      </c>
      <c r="E23" s="69">
        <v>5924701.821655021</v>
      </c>
      <c r="F23" s="12">
        <f t="shared" si="3"/>
        <v>1.0048925346626332</v>
      </c>
      <c r="G23" s="74">
        <v>7499826.8830001997</v>
      </c>
      <c r="H23" s="79">
        <v>8680766.7396652829</v>
      </c>
      <c r="I23" s="11">
        <f t="shared" si="1"/>
        <v>1.1574622821417266</v>
      </c>
      <c r="J23" s="11">
        <f t="shared" si="2"/>
        <v>0.15256974747909346</v>
      </c>
      <c r="K23" s="72" t="e">
        <f>G23-#REF!</f>
        <v>#REF!</v>
      </c>
      <c r="L23" s="73" t="e">
        <f>K23/#REF!*100</f>
        <v>#REF!</v>
      </c>
    </row>
    <row r="24" spans="2:12" ht="25.2" customHeight="1" x14ac:dyDescent="0.3">
      <c r="B24" s="39">
        <v>16</v>
      </c>
      <c r="C24" s="67" t="s">
        <v>43</v>
      </c>
      <c r="D24" s="68">
        <v>2052895.8492248997</v>
      </c>
      <c r="E24" s="69">
        <v>2238420.7502163998</v>
      </c>
      <c r="F24" s="12">
        <f t="shared" si="3"/>
        <v>1.0903722909574529</v>
      </c>
      <c r="G24" s="74">
        <v>3519019.1111208</v>
      </c>
      <c r="H24" s="79">
        <v>2646650.1341957003</v>
      </c>
      <c r="I24" s="11">
        <f t="shared" si="1"/>
        <v>0.75209882374089976</v>
      </c>
      <c r="J24" s="11">
        <f t="shared" si="2"/>
        <v>-0.33827346721655316</v>
      </c>
      <c r="K24" s="72" t="e">
        <f>G24-#REF!</f>
        <v>#REF!</v>
      </c>
      <c r="L24" s="73" t="e">
        <f>K24/#REF!*100</f>
        <v>#REF!</v>
      </c>
    </row>
    <row r="25" spans="2:12" ht="25.2" customHeight="1" x14ac:dyDescent="0.3">
      <c r="B25" s="39">
        <v>17</v>
      </c>
      <c r="C25" s="67" t="s">
        <v>44</v>
      </c>
      <c r="D25" s="68">
        <v>414798.56124479999</v>
      </c>
      <c r="E25" s="69">
        <v>498728.5397422</v>
      </c>
      <c r="F25" s="12">
        <f t="shared" si="3"/>
        <v>1.2023391263593786</v>
      </c>
      <c r="G25" s="74">
        <v>513803.31999999995</v>
      </c>
      <c r="H25" s="79">
        <v>677630.46</v>
      </c>
      <c r="I25" s="11">
        <f t="shared" si="1"/>
        <v>1.3188518517163339</v>
      </c>
      <c r="J25" s="11">
        <f t="shared" si="2"/>
        <v>0.11651272535695534</v>
      </c>
      <c r="K25" s="72" t="e">
        <f>G25-#REF!</f>
        <v>#REF!</v>
      </c>
      <c r="L25" s="73" t="e">
        <f>K25/#REF!*100</f>
        <v>#REF!</v>
      </c>
    </row>
    <row r="26" spans="2:12" ht="25.2" customHeight="1" x14ac:dyDescent="0.3">
      <c r="B26" s="39">
        <v>18</v>
      </c>
      <c r="C26" s="67" t="s">
        <v>45</v>
      </c>
      <c r="D26" s="68">
        <v>637423.86119999993</v>
      </c>
      <c r="E26" s="69">
        <v>405076.59901000001</v>
      </c>
      <c r="F26" s="12">
        <f t="shared" si="3"/>
        <v>0.6354901717162138</v>
      </c>
      <c r="G26" s="74">
        <v>789418.84434806788</v>
      </c>
      <c r="H26" s="79">
        <v>507766.82970500935</v>
      </c>
      <c r="I26" s="11">
        <f t="shared" si="1"/>
        <v>0.64321599787036055</v>
      </c>
      <c r="J26" s="11">
        <f t="shared" si="2"/>
        <v>7.7258261541467421E-3</v>
      </c>
      <c r="K26" s="72" t="e">
        <f>G26-#REF!</f>
        <v>#REF!</v>
      </c>
      <c r="L26" s="73" t="e">
        <f>K26/#REF!*100</f>
        <v>#REF!</v>
      </c>
    </row>
    <row r="27" spans="2:12" ht="25.2" customHeight="1" x14ac:dyDescent="0.3">
      <c r="B27" s="39">
        <v>19</v>
      </c>
      <c r="C27" s="67" t="s">
        <v>46</v>
      </c>
      <c r="D27" s="68">
        <v>119202.73288559998</v>
      </c>
      <c r="E27" s="69">
        <v>133603.356966975</v>
      </c>
      <c r="F27" s="12">
        <f t="shared" si="3"/>
        <v>1.1208078349612625</v>
      </c>
      <c r="G27" s="74">
        <v>143049.35</v>
      </c>
      <c r="H27" s="79">
        <v>130234.08</v>
      </c>
      <c r="I27" s="11">
        <f t="shared" si="1"/>
        <v>0.91041364396273028</v>
      </c>
      <c r="J27" s="11">
        <f t="shared" si="2"/>
        <v>-0.21039419099853218</v>
      </c>
      <c r="K27" s="72" t="e">
        <f>G27-#REF!</f>
        <v>#REF!</v>
      </c>
      <c r="L27" s="73" t="e">
        <f>K27/#REF!*100</f>
        <v>#REF!</v>
      </c>
    </row>
    <row r="28" spans="2:12" ht="25.2" customHeight="1" x14ac:dyDescent="0.3">
      <c r="B28" s="39">
        <v>20</v>
      </c>
      <c r="C28" s="67" t="s">
        <v>47</v>
      </c>
      <c r="D28" s="68">
        <v>838998.10963939992</v>
      </c>
      <c r="E28" s="69">
        <v>502507.03577189997</v>
      </c>
      <c r="F28" s="12">
        <f t="shared" si="3"/>
        <v>0.59893702977218477</v>
      </c>
      <c r="G28" s="74">
        <v>885668.2699999999</v>
      </c>
      <c r="H28" s="79">
        <v>587817.01</v>
      </c>
      <c r="I28" s="11">
        <f t="shared" si="1"/>
        <v>0.66369884742512009</v>
      </c>
      <c r="J28" s="11">
        <f t="shared" si="2"/>
        <v>6.4761817652935316E-2</v>
      </c>
      <c r="K28" s="72" t="e">
        <f>G28-#REF!</f>
        <v>#REF!</v>
      </c>
      <c r="L28" s="73" t="e">
        <f>K28/#REF!*100</f>
        <v>#REF!</v>
      </c>
    </row>
    <row r="29" spans="2:12" ht="25.2" customHeight="1" x14ac:dyDescent="0.3">
      <c r="B29" s="39">
        <v>21</v>
      </c>
      <c r="C29" s="67" t="s">
        <v>48</v>
      </c>
      <c r="D29" s="68">
        <v>2230654.22053</v>
      </c>
      <c r="E29" s="69">
        <v>1466414.9175471002</v>
      </c>
      <c r="F29" s="12">
        <f t="shared" si="3"/>
        <v>0.65739230403835613</v>
      </c>
      <c r="G29" s="36">
        <v>2429464.19221</v>
      </c>
      <c r="H29" s="80">
        <v>1922951.3158934</v>
      </c>
      <c r="I29" s="11">
        <f t="shared" si="1"/>
        <v>0.7915125162409401</v>
      </c>
      <c r="J29" s="11">
        <f t="shared" si="2"/>
        <v>0.13412021220258397</v>
      </c>
      <c r="K29" s="72" t="e">
        <f>G29-#REF!</f>
        <v>#REF!</v>
      </c>
      <c r="L29" s="73" t="e">
        <f>K29/#REF!*100</f>
        <v>#REF!</v>
      </c>
    </row>
    <row r="30" spans="2:12" ht="25.2" customHeight="1" thickBot="1" x14ac:dyDescent="0.35">
      <c r="B30" s="26">
        <v>22</v>
      </c>
      <c r="C30" s="75" t="s">
        <v>49</v>
      </c>
      <c r="D30" s="76">
        <v>181902.22084905559</v>
      </c>
      <c r="E30" s="77">
        <v>35855.180537499997</v>
      </c>
      <c r="F30" s="12">
        <f t="shared" si="3"/>
        <v>0.1971123847204318</v>
      </c>
      <c r="G30" s="36">
        <v>215768.0721659</v>
      </c>
      <c r="H30" s="80">
        <v>52635.548775699994</v>
      </c>
      <c r="I30" s="13">
        <f t="shared" si="1"/>
        <v>0.24394502971333737</v>
      </c>
      <c r="J30" s="13">
        <f t="shared" si="2"/>
        <v>4.683264499290557E-2</v>
      </c>
      <c r="K30" s="72" t="e">
        <f>G30-#REF!</f>
        <v>#REF!</v>
      </c>
      <c r="L30" s="73" t="e">
        <f>K30/#REF!*100</f>
        <v>#REF!</v>
      </c>
    </row>
    <row r="31" spans="2:12" ht="25.2" customHeight="1" thickBot="1" x14ac:dyDescent="0.35">
      <c r="B31" s="26">
        <v>23</v>
      </c>
      <c r="C31" s="75" t="s">
        <v>50</v>
      </c>
      <c r="D31" s="81">
        <v>120293.45941000001</v>
      </c>
      <c r="E31" s="82">
        <v>204461.75041870031</v>
      </c>
      <c r="F31" s="12">
        <f t="shared" si="3"/>
        <v>1.699691333356927</v>
      </c>
      <c r="G31" s="83">
        <v>119801.47995786001</v>
      </c>
      <c r="H31" s="84">
        <v>249478.46678039938</v>
      </c>
      <c r="I31" s="16">
        <f t="shared" si="1"/>
        <v>2.082432261005065</v>
      </c>
      <c r="J31" s="13">
        <f t="shared" si="2"/>
        <v>0.38274092764813794</v>
      </c>
      <c r="K31" s="72"/>
      <c r="L31" s="73"/>
    </row>
    <row r="32" spans="2:12" ht="25.2" customHeight="1" thickBot="1" x14ac:dyDescent="0.35">
      <c r="B32" s="21"/>
      <c r="C32" s="22" t="s">
        <v>19</v>
      </c>
      <c r="D32" s="85">
        <v>13095494.246342024</v>
      </c>
      <c r="E32" s="86">
        <v>11735631.123294678</v>
      </c>
      <c r="F32" s="16">
        <f t="shared" si="3"/>
        <v>0.89615793818341771</v>
      </c>
      <c r="G32" s="17">
        <f>SUM(G21:G31)</f>
        <v>16736709.840676639</v>
      </c>
      <c r="H32" s="17">
        <f>SUM(H21:H31)</f>
        <v>15800939.315863071</v>
      </c>
      <c r="I32" s="16">
        <f t="shared" si="1"/>
        <v>0.94408874063531378</v>
      </c>
      <c r="J32" s="40">
        <f t="shared" si="2"/>
        <v>4.7930802451896071E-2</v>
      </c>
      <c r="K32" s="72" t="e">
        <f>G32-#REF!</f>
        <v>#REF!</v>
      </c>
      <c r="L32" s="73" t="e">
        <f>K32/#REF!*100</f>
        <v>#REF!</v>
      </c>
    </row>
    <row r="33" spans="2:12" ht="25.2" customHeight="1" x14ac:dyDescent="0.3">
      <c r="B33" s="25"/>
      <c r="C33" s="9" t="s">
        <v>21</v>
      </c>
      <c r="D33" s="60"/>
      <c r="E33" s="65"/>
      <c r="F33" s="65"/>
      <c r="G33" s="65"/>
      <c r="H33" s="65"/>
      <c r="I33" s="65"/>
      <c r="J33" s="66"/>
      <c r="K33" s="72" t="e">
        <f>G33-#REF!</f>
        <v>#REF!</v>
      </c>
      <c r="L33" s="73" t="e">
        <f>K33/#REF!*100</f>
        <v>#REF!</v>
      </c>
    </row>
    <row r="34" spans="2:12" ht="25.2" customHeight="1" x14ac:dyDescent="0.3">
      <c r="B34" s="39">
        <v>24</v>
      </c>
      <c r="C34" s="67" t="s">
        <v>22</v>
      </c>
      <c r="D34" s="68">
        <v>403581.36978830129</v>
      </c>
      <c r="E34" s="69">
        <v>279723.4250418556</v>
      </c>
      <c r="F34" s="10">
        <f>E34/D34</f>
        <v>0.69310291797806378</v>
      </c>
      <c r="G34" s="74">
        <v>556196.89891880169</v>
      </c>
      <c r="H34" s="79">
        <v>330600.34250690136</v>
      </c>
      <c r="I34" s="11">
        <f t="shared" si="1"/>
        <v>0.59439443684342652</v>
      </c>
      <c r="J34" s="11">
        <f t="shared" si="2"/>
        <v>-9.870848113463726E-2</v>
      </c>
      <c r="K34" s="72" t="e">
        <f>G34-#REF!</f>
        <v>#REF!</v>
      </c>
      <c r="L34" s="73" t="e">
        <f>K34/#REF!*100</f>
        <v>#REF!</v>
      </c>
    </row>
    <row r="35" spans="2:12" ht="25.2" customHeight="1" x14ac:dyDescent="0.3">
      <c r="B35" s="39">
        <v>25</v>
      </c>
      <c r="C35" s="67" t="s">
        <v>23</v>
      </c>
      <c r="D35" s="68">
        <v>593452.00550499989</v>
      </c>
      <c r="E35" s="69">
        <v>479928.0441492009</v>
      </c>
      <c r="F35" s="10">
        <f t="shared" ref="F35:F38" si="4">E35/D35</f>
        <v>0.80870574148756069</v>
      </c>
      <c r="G35" s="74">
        <v>654038.14318000001</v>
      </c>
      <c r="H35" s="79">
        <v>538072.97095459886</v>
      </c>
      <c r="I35" s="11">
        <f t="shared" si="1"/>
        <v>0.82269356392340254</v>
      </c>
      <c r="J35" s="11">
        <f t="shared" si="2"/>
        <v>1.3987822435841846E-2</v>
      </c>
      <c r="K35" s="72" t="e">
        <f>G35-#REF!</f>
        <v>#REF!</v>
      </c>
      <c r="L35" s="73" t="e">
        <f>K35/#REF!*100</f>
        <v>#REF!</v>
      </c>
    </row>
    <row r="36" spans="2:12" ht="25.2" customHeight="1" x14ac:dyDescent="0.3">
      <c r="B36" s="39">
        <v>26</v>
      </c>
      <c r="C36" s="67" t="s">
        <v>24</v>
      </c>
      <c r="D36" s="68">
        <v>210404.78270909999</v>
      </c>
      <c r="E36" s="69">
        <v>56106.230349500001</v>
      </c>
      <c r="F36" s="10">
        <f t="shared" si="4"/>
        <v>0.26665853136556772</v>
      </c>
      <c r="G36" s="74">
        <v>272279.25026320003</v>
      </c>
      <c r="H36" s="79">
        <v>67553.014711099997</v>
      </c>
      <c r="I36" s="11">
        <f t="shared" si="1"/>
        <v>0.24810195652367764</v>
      </c>
      <c r="J36" s="11">
        <f t="shared" si="2"/>
        <v>-1.8556574841890078E-2</v>
      </c>
      <c r="K36" s="72" t="e">
        <f>G36-#REF!</f>
        <v>#REF!</v>
      </c>
      <c r="L36" s="73" t="e">
        <f>K36/#REF!*100</f>
        <v>#REF!</v>
      </c>
    </row>
    <row r="37" spans="2:12" ht="25.2" customHeight="1" thickBot="1" x14ac:dyDescent="0.35">
      <c r="B37" s="26">
        <v>27</v>
      </c>
      <c r="C37" s="75" t="s">
        <v>25</v>
      </c>
      <c r="D37" s="76">
        <v>121427.20755000002</v>
      </c>
      <c r="E37" s="77">
        <v>40624.846390000006</v>
      </c>
      <c r="F37" s="12">
        <f t="shared" si="4"/>
        <v>0.33456131627890673</v>
      </c>
      <c r="G37" s="36">
        <v>144322.00829999999</v>
      </c>
      <c r="H37" s="80">
        <v>53278.179641699979</v>
      </c>
      <c r="I37" s="13">
        <f t="shared" si="1"/>
        <v>0.36916185042929439</v>
      </c>
      <c r="J37" s="13">
        <f t="shared" si="2"/>
        <v>3.4600534150387663E-2</v>
      </c>
      <c r="K37" s="72" t="e">
        <f>G37-#REF!</f>
        <v>#REF!</v>
      </c>
      <c r="L37" s="73" t="e">
        <f>K37/#REF!*100</f>
        <v>#REF!</v>
      </c>
    </row>
    <row r="38" spans="2:12" ht="25.2" customHeight="1" thickBot="1" x14ac:dyDescent="0.35">
      <c r="B38" s="21"/>
      <c r="C38" s="22" t="s">
        <v>19</v>
      </c>
      <c r="D38" s="23">
        <v>1328865.3655524012</v>
      </c>
      <c r="E38" s="24">
        <v>856382.54593055637</v>
      </c>
      <c r="F38" s="16">
        <f t="shared" si="4"/>
        <v>0.6444464338752357</v>
      </c>
      <c r="G38" s="17">
        <f>SUM(G34:G37)</f>
        <v>1626836.3006620016</v>
      </c>
      <c r="H38" s="20">
        <f>SUM(H34:H37)</f>
        <v>989504.50781430025</v>
      </c>
      <c r="I38" s="16">
        <f t="shared" si="1"/>
        <v>0.60823852246943677</v>
      </c>
      <c r="J38" s="40">
        <f t="shared" si="2"/>
        <v>-3.6207911405798932E-2</v>
      </c>
      <c r="K38" s="72" t="e">
        <f>G38-#REF!</f>
        <v>#REF!</v>
      </c>
      <c r="L38" s="73" t="e">
        <f>K38/#REF!*100</f>
        <v>#REF!</v>
      </c>
    </row>
    <row r="39" spans="2:12" ht="25.2" customHeight="1" x14ac:dyDescent="0.3">
      <c r="B39" s="25" t="s">
        <v>26</v>
      </c>
      <c r="C39" s="9" t="s">
        <v>27</v>
      </c>
      <c r="D39" s="60"/>
      <c r="E39" s="65"/>
      <c r="F39" s="65"/>
      <c r="G39" s="65"/>
      <c r="H39" s="65"/>
      <c r="I39" s="65"/>
      <c r="J39" s="66"/>
      <c r="K39" s="72" t="e">
        <f>G39-#REF!</f>
        <v>#REF!</v>
      </c>
      <c r="L39" s="73" t="e">
        <f>K39/#REF!*100</f>
        <v>#REF!</v>
      </c>
    </row>
    <row r="40" spans="2:12" ht="25.2" customHeight="1" thickBot="1" x14ac:dyDescent="0.35">
      <c r="B40" s="26">
        <v>28</v>
      </c>
      <c r="C40" s="75" t="s">
        <v>39</v>
      </c>
      <c r="D40" s="76">
        <v>1222812</v>
      </c>
      <c r="E40" s="77">
        <v>907780</v>
      </c>
      <c r="F40" s="12">
        <f>E40/D40</f>
        <v>0.74237086322345547</v>
      </c>
      <c r="G40" s="36">
        <v>1363790.21</v>
      </c>
      <c r="H40" s="80">
        <v>996284.44</v>
      </c>
      <c r="I40" s="13">
        <f t="shared" si="1"/>
        <v>0.73052617088371674</v>
      </c>
      <c r="J40" s="13">
        <f t="shared" si="2"/>
        <v>-1.1844692339738727E-2</v>
      </c>
      <c r="K40" s="72" t="e">
        <f>G40-#REF!</f>
        <v>#REF!</v>
      </c>
      <c r="L40" s="73" t="e">
        <f>K40/#REF!*100</f>
        <v>#REF!</v>
      </c>
    </row>
    <row r="41" spans="2:12" ht="25.2" customHeight="1" thickBot="1" x14ac:dyDescent="0.35">
      <c r="B41" s="21"/>
      <c r="C41" s="22" t="s">
        <v>19</v>
      </c>
      <c r="D41" s="23">
        <v>1222812</v>
      </c>
      <c r="E41" s="23">
        <v>907780</v>
      </c>
      <c r="F41" s="16">
        <f>E41/D41</f>
        <v>0.74237086322345547</v>
      </c>
      <c r="G41" s="23">
        <v>1363791.21</v>
      </c>
      <c r="H41" s="23">
        <f>H40</f>
        <v>996284.44</v>
      </c>
      <c r="I41" s="16">
        <f t="shared" si="1"/>
        <v>0.73052563522535097</v>
      </c>
      <c r="J41" s="13">
        <f t="shared" si="2"/>
        <v>-1.1845227998104502E-2</v>
      </c>
      <c r="K41" s="72" t="e">
        <f>G41-#REF!</f>
        <v>#REF!</v>
      </c>
      <c r="L41" s="73" t="e">
        <f>K41/#REF!*100</f>
        <v>#REF!</v>
      </c>
    </row>
    <row r="42" spans="2:12" ht="25.2" customHeight="1" x14ac:dyDescent="0.3">
      <c r="B42" s="25" t="s">
        <v>28</v>
      </c>
      <c r="C42" s="9" t="s">
        <v>29</v>
      </c>
      <c r="D42" s="60"/>
      <c r="E42" s="65"/>
      <c r="F42" s="65"/>
      <c r="G42" s="65"/>
      <c r="H42" s="65"/>
      <c r="I42" s="65"/>
      <c r="J42" s="66"/>
      <c r="K42" s="72" t="e">
        <f>G42-#REF!</f>
        <v>#REF!</v>
      </c>
      <c r="L42" s="73" t="e">
        <f>K42/#REF!*100</f>
        <v>#REF!</v>
      </c>
    </row>
    <row r="43" spans="2:12" ht="25.2" customHeight="1" thickBot="1" x14ac:dyDescent="0.35">
      <c r="B43" s="26">
        <v>29</v>
      </c>
      <c r="C43" s="75" t="s">
        <v>38</v>
      </c>
      <c r="D43" s="87">
        <v>1782207.1924123976</v>
      </c>
      <c r="E43" s="88">
        <v>1173678.5482382001</v>
      </c>
      <c r="F43" s="12">
        <f>E43/D43</f>
        <v>0.65855336755178706</v>
      </c>
      <c r="G43" s="36">
        <v>1857495.3722967</v>
      </c>
      <c r="H43" s="80">
        <v>1160103.5511032999</v>
      </c>
      <c r="I43" s="13">
        <f t="shared" si="1"/>
        <v>0.62455259291918985</v>
      </c>
      <c r="J43" s="13">
        <f t="shared" si="2"/>
        <v>-3.4000774632597208E-2</v>
      </c>
      <c r="K43" s="72" t="e">
        <f>G43-#REF!</f>
        <v>#REF!</v>
      </c>
      <c r="L43" s="73" t="e">
        <f>K43/#REF!*100</f>
        <v>#REF!</v>
      </c>
    </row>
    <row r="44" spans="2:12" ht="25.2" customHeight="1" thickBot="1" x14ac:dyDescent="0.35">
      <c r="B44" s="21"/>
      <c r="C44" s="22" t="s">
        <v>19</v>
      </c>
      <c r="D44" s="23">
        <v>1782207.1924123976</v>
      </c>
      <c r="E44" s="23">
        <v>1173678.5482382001</v>
      </c>
      <c r="F44" s="16">
        <f>E44/D44</f>
        <v>0.65855336755178706</v>
      </c>
      <c r="G44" s="36">
        <f>G43</f>
        <v>1857495.3722967</v>
      </c>
      <c r="H44" s="36">
        <f>H43</f>
        <v>1160103.5511032999</v>
      </c>
      <c r="I44" s="16">
        <f t="shared" si="1"/>
        <v>0.62455259291918985</v>
      </c>
      <c r="J44" s="13">
        <f t="shared" si="2"/>
        <v>-3.4000774632597208E-2</v>
      </c>
      <c r="K44" s="72" t="e">
        <f>G44-#REF!</f>
        <v>#REF!</v>
      </c>
      <c r="L44" s="73" t="e">
        <f>K44/#REF!*100</f>
        <v>#REF!</v>
      </c>
    </row>
    <row r="45" spans="2:12" ht="37.799999999999997" customHeight="1" thickBot="1" x14ac:dyDescent="0.35">
      <c r="B45" s="27"/>
      <c r="C45" s="37" t="s">
        <v>30</v>
      </c>
      <c r="D45" s="61"/>
      <c r="E45" s="89"/>
      <c r="F45" s="89"/>
      <c r="G45" s="89"/>
      <c r="H45" s="89"/>
      <c r="I45" s="89"/>
      <c r="J45" s="90"/>
      <c r="K45" s="62"/>
      <c r="L45" s="62"/>
    </row>
    <row r="46" spans="2:12" ht="25.2" customHeight="1" thickBot="1" x14ac:dyDescent="0.35">
      <c r="B46" s="21"/>
      <c r="C46" s="22" t="s">
        <v>31</v>
      </c>
      <c r="D46" s="15">
        <v>51635353.315769836</v>
      </c>
      <c r="E46" s="24">
        <v>30587448.307649177</v>
      </c>
      <c r="F46" s="16">
        <v>0.59237414568648905</v>
      </c>
      <c r="G46" s="29">
        <f>SUM(G19+G32+G38)</f>
        <v>58262828.976968341</v>
      </c>
      <c r="H46" s="30">
        <f>SUM(H19+H32+H38)</f>
        <v>35487890.385114379</v>
      </c>
      <c r="I46" s="16">
        <f t="shared" si="1"/>
        <v>0.6091000215444905</v>
      </c>
      <c r="J46" s="40">
        <f t="shared" si="2"/>
        <v>1.6725875858001449E-2</v>
      </c>
      <c r="K46" s="62"/>
      <c r="L46" s="62"/>
    </row>
    <row r="47" spans="2:12" ht="25.2" customHeight="1" thickBot="1" x14ac:dyDescent="0.35">
      <c r="B47" s="27"/>
      <c r="C47" s="28" t="s">
        <v>32</v>
      </c>
      <c r="D47" s="15">
        <v>1222812</v>
      </c>
      <c r="E47" s="31">
        <v>907780</v>
      </c>
      <c r="F47" s="16">
        <v>0.74237086322345547</v>
      </c>
      <c r="G47" s="32">
        <f t="shared" ref="G47:H47" si="5">SUM(G41)</f>
        <v>1363791.21</v>
      </c>
      <c r="H47" s="33">
        <f t="shared" si="5"/>
        <v>996284.44</v>
      </c>
      <c r="I47" s="16">
        <f t="shared" si="1"/>
        <v>0.73052563522535097</v>
      </c>
      <c r="J47" s="34">
        <f t="shared" si="2"/>
        <v>-1.1845227998104502E-2</v>
      </c>
      <c r="K47" s="62"/>
      <c r="L47" s="62"/>
    </row>
    <row r="48" spans="2:12" ht="25.2" customHeight="1" thickBot="1" x14ac:dyDescent="0.35">
      <c r="B48" s="21"/>
      <c r="C48" s="22" t="s">
        <v>33</v>
      </c>
      <c r="D48" s="15">
        <v>52858165.315769836</v>
      </c>
      <c r="E48" s="24">
        <v>31495228.307649177</v>
      </c>
      <c r="F48" s="16">
        <v>0.59584414478821901</v>
      </c>
      <c r="G48" s="35">
        <f t="shared" ref="G48:H48" si="6">SUM(G46:G47)</f>
        <v>59626620.186968341</v>
      </c>
      <c r="H48" s="30">
        <f t="shared" si="6"/>
        <v>36484174.825114377</v>
      </c>
      <c r="I48" s="16">
        <f t="shared" si="1"/>
        <v>0.61187729089310605</v>
      </c>
      <c r="J48" s="40">
        <f t="shared" si="2"/>
        <v>1.6033146104887042E-2</v>
      </c>
      <c r="K48" s="62"/>
      <c r="L48" s="62"/>
    </row>
    <row r="49" spans="2:12" ht="25.2" customHeight="1" thickBot="1" x14ac:dyDescent="0.35">
      <c r="B49" s="27"/>
      <c r="C49" s="58" t="s">
        <v>34</v>
      </c>
      <c r="D49" s="89"/>
      <c r="E49" s="89"/>
      <c r="F49" s="89"/>
      <c r="G49" s="89"/>
      <c r="H49" s="89"/>
      <c r="I49" s="89"/>
      <c r="J49" s="90"/>
      <c r="K49" s="62"/>
      <c r="L49" s="62"/>
    </row>
    <row r="50" spans="2:12" ht="25.2" customHeight="1" thickBot="1" x14ac:dyDescent="0.35">
      <c r="B50" s="21"/>
      <c r="C50" s="22" t="s">
        <v>35</v>
      </c>
      <c r="D50" s="15">
        <f>D48+D44</f>
        <v>54640372.508182235</v>
      </c>
      <c r="E50" s="15">
        <f>E48+E44</f>
        <v>32668906.855887376</v>
      </c>
      <c r="F50" s="16">
        <f t="shared" ref="F50" si="7">E50/D50</f>
        <v>0.59788953398872424</v>
      </c>
      <c r="G50" s="29">
        <f t="shared" ref="G50" si="8">SUM(G44+G48)</f>
        <v>61484115.55926504</v>
      </c>
      <c r="H50" s="30">
        <f>SUM(H44+H48)</f>
        <v>37644278.376217678</v>
      </c>
      <c r="I50" s="16">
        <f t="shared" si="1"/>
        <v>0.61226022418639248</v>
      </c>
      <c r="J50" s="40">
        <f t="shared" si="2"/>
        <v>1.4370690197668234E-2</v>
      </c>
      <c r="K50" s="62"/>
      <c r="L50" s="62"/>
    </row>
    <row r="51" spans="2:12" x14ac:dyDescent="0.3">
      <c r="B51" s="91"/>
      <c r="C51" s="92"/>
      <c r="D51" s="92"/>
      <c r="E51" s="92"/>
      <c r="F51" s="93"/>
      <c r="G51" s="1"/>
      <c r="H51" s="93"/>
      <c r="J51" s="38" t="s">
        <v>37</v>
      </c>
    </row>
    <row r="52" spans="2:12" x14ac:dyDescent="0.3">
      <c r="G52" s="1"/>
    </row>
    <row r="53" spans="2:12" x14ac:dyDescent="0.3">
      <c r="G53" s="1"/>
    </row>
    <row r="54" spans="2:12" x14ac:dyDescent="0.3">
      <c r="G54" s="1"/>
    </row>
    <row r="55" spans="2:12" x14ac:dyDescent="0.3">
      <c r="G55" s="1"/>
    </row>
    <row r="56" spans="2:12" x14ac:dyDescent="0.3">
      <c r="G56" s="1"/>
    </row>
    <row r="57" spans="2:12" x14ac:dyDescent="0.3">
      <c r="G57" s="1"/>
    </row>
    <row r="58" spans="2:12" x14ac:dyDescent="0.3">
      <c r="G58" s="1"/>
    </row>
    <row r="59" spans="2:12" x14ac:dyDescent="0.3">
      <c r="G59" s="1"/>
    </row>
    <row r="60" spans="2:12" x14ac:dyDescent="0.3">
      <c r="G60" s="1"/>
    </row>
    <row r="61" spans="2:12" x14ac:dyDescent="0.3">
      <c r="G61" s="1"/>
    </row>
  </sheetData>
  <mergeCells count="17">
    <mergeCell ref="C49:J49"/>
    <mergeCell ref="D6:J6"/>
    <mergeCell ref="D20:J20"/>
    <mergeCell ref="D33:J33"/>
    <mergeCell ref="D39:J39"/>
    <mergeCell ref="D42:J42"/>
    <mergeCell ref="D45:J45"/>
    <mergeCell ref="I1:J1"/>
    <mergeCell ref="B2:J2"/>
    <mergeCell ref="I3:J3"/>
    <mergeCell ref="B4:B5"/>
    <mergeCell ref="C4:C5"/>
    <mergeCell ref="D4:E4"/>
    <mergeCell ref="F4:F5"/>
    <mergeCell ref="G4:H4"/>
    <mergeCell ref="I4:I5"/>
    <mergeCell ref="J4:J5"/>
  </mergeCells>
  <pageMargins left="0.5" right="0.24" top="0.66" bottom="0" header="0.17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2023-11-17T04:23:23Z</cp:lastPrinted>
  <dcterms:created xsi:type="dcterms:W3CDTF">2022-11-03T10:05:01Z</dcterms:created>
  <dcterms:modified xsi:type="dcterms:W3CDTF">2023-11-17T04:23:47Z</dcterms:modified>
</cp:coreProperties>
</file>