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66TH SLBC FINAL\"/>
    </mc:Choice>
  </mc:AlternateContent>
  <bookViews>
    <workbookView xWindow="0" yWindow="0" windowWidth="23040" windowHeight="8496"/>
  </bookViews>
  <sheets>
    <sheet name="Sheet1" sheetId="1" r:id="rId1"/>
  </sheets>
  <definedNames>
    <definedName name="_xlnm.Print_Area" localSheetId="0">Sheet1!$A$1:$X$53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2" i="1" l="1"/>
  <c r="Q52" i="1"/>
  <c r="R50" i="1"/>
  <c r="Q50" i="1"/>
  <c r="R49" i="1"/>
  <c r="Q49" i="1"/>
  <c r="R48" i="1"/>
  <c r="Q48" i="1"/>
  <c r="K52" i="1"/>
  <c r="J52" i="1"/>
  <c r="K50" i="1"/>
  <c r="J50" i="1"/>
  <c r="K49" i="1"/>
  <c r="L49" i="1"/>
  <c r="M49" i="1"/>
  <c r="J49" i="1"/>
  <c r="K48" i="1"/>
  <c r="J48" i="1"/>
  <c r="D49" i="1"/>
  <c r="F49" i="1"/>
  <c r="C49" i="1"/>
  <c r="E48" i="1"/>
  <c r="F48" i="1"/>
  <c r="R46" i="1"/>
  <c r="S46" i="1"/>
  <c r="T46" i="1"/>
  <c r="Q46" i="1"/>
  <c r="K46" i="1"/>
  <c r="L46" i="1"/>
  <c r="M46" i="1"/>
  <c r="J46" i="1"/>
  <c r="D46" i="1"/>
  <c r="E46" i="1"/>
  <c r="F46" i="1"/>
  <c r="C46" i="1"/>
  <c r="R43" i="1"/>
  <c r="S43" i="1"/>
  <c r="S49" i="1" s="1"/>
  <c r="T43" i="1"/>
  <c r="T49" i="1" s="1"/>
  <c r="Q43" i="1"/>
  <c r="K43" i="1"/>
  <c r="L43" i="1"/>
  <c r="M43" i="1"/>
  <c r="J43" i="1"/>
  <c r="D43" i="1"/>
  <c r="E43" i="1"/>
  <c r="E49" i="1" s="1"/>
  <c r="F43" i="1"/>
  <c r="C43" i="1"/>
  <c r="R39" i="1"/>
  <c r="S39" i="1"/>
  <c r="T39" i="1"/>
  <c r="Q39" i="1"/>
  <c r="K39" i="1"/>
  <c r="L39" i="1"/>
  <c r="M39" i="1"/>
  <c r="J39" i="1"/>
  <c r="D39" i="1"/>
  <c r="E39" i="1"/>
  <c r="F39" i="1"/>
  <c r="C39" i="1"/>
  <c r="R33" i="1"/>
  <c r="S33" i="1"/>
  <c r="T33" i="1"/>
  <c r="Q33" i="1"/>
  <c r="K33" i="1"/>
  <c r="L33" i="1"/>
  <c r="L48" i="1" s="1"/>
  <c r="M33" i="1"/>
  <c r="J33" i="1"/>
  <c r="D33" i="1"/>
  <c r="D48" i="1" s="1"/>
  <c r="D50" i="1" s="1"/>
  <c r="D52" i="1" s="1"/>
  <c r="E33" i="1"/>
  <c r="F33" i="1"/>
  <c r="C33" i="1"/>
  <c r="R20" i="1"/>
  <c r="S20" i="1"/>
  <c r="S48" i="1" s="1"/>
  <c r="T20" i="1"/>
  <c r="Q20" i="1"/>
  <c r="K20" i="1"/>
  <c r="L20" i="1"/>
  <c r="M20" i="1"/>
  <c r="M48" i="1" s="1"/>
  <c r="J20" i="1"/>
  <c r="D20" i="1"/>
  <c r="E20" i="1"/>
  <c r="F20" i="1"/>
  <c r="C20" i="1"/>
  <c r="H43" i="1"/>
  <c r="S50" i="1" l="1"/>
  <c r="S52" i="1" s="1"/>
  <c r="M50" i="1"/>
  <c r="M52" i="1" s="1"/>
  <c r="L50" i="1"/>
  <c r="L52" i="1" s="1"/>
  <c r="F50" i="1"/>
  <c r="F52" i="1" s="1"/>
  <c r="E50" i="1"/>
  <c r="E52" i="1" s="1"/>
  <c r="T48" i="1"/>
  <c r="T50" i="1" s="1"/>
  <c r="T52" i="1" s="1"/>
  <c r="C48" i="1"/>
  <c r="C50" i="1" s="1"/>
  <c r="C52" i="1" s="1"/>
  <c r="N32" i="1"/>
  <c r="G39" i="1" l="1"/>
  <c r="H39" i="1"/>
  <c r="U52" i="1" l="1"/>
  <c r="N52" i="1"/>
  <c r="G52" i="1"/>
  <c r="H52" i="1"/>
  <c r="W51" i="1"/>
  <c r="V50" i="1"/>
  <c r="U50" i="1"/>
  <c r="N50" i="1"/>
  <c r="H50" i="1"/>
  <c r="G50" i="1"/>
  <c r="V49" i="1"/>
  <c r="U49" i="1"/>
  <c r="N49" i="1"/>
  <c r="H49" i="1"/>
  <c r="G49" i="1"/>
  <c r="V48" i="1"/>
  <c r="U48" i="1"/>
  <c r="N48" i="1"/>
  <c r="H48" i="1"/>
  <c r="G48" i="1"/>
  <c r="W47" i="1"/>
  <c r="V46" i="1"/>
  <c r="U46" i="1"/>
  <c r="O46" i="1"/>
  <c r="N46" i="1"/>
  <c r="H46" i="1"/>
  <c r="G46" i="1"/>
  <c r="V45" i="1"/>
  <c r="U45" i="1"/>
  <c r="O45" i="1"/>
  <c r="N45" i="1"/>
  <c r="H45" i="1"/>
  <c r="G45" i="1"/>
  <c r="W44" i="1"/>
  <c r="V43" i="1"/>
  <c r="U43" i="1"/>
  <c r="O43" i="1"/>
  <c r="N43" i="1"/>
  <c r="G43" i="1"/>
  <c r="I43" i="1" s="1"/>
  <c r="V41" i="1"/>
  <c r="U41" i="1"/>
  <c r="O41" i="1"/>
  <c r="N41" i="1"/>
  <c r="H41" i="1"/>
  <c r="G41" i="1"/>
  <c r="W40" i="1"/>
  <c r="V39" i="1"/>
  <c r="U39" i="1"/>
  <c r="O39" i="1"/>
  <c r="N39" i="1"/>
  <c r="I39" i="1"/>
  <c r="V38" i="1"/>
  <c r="U38" i="1"/>
  <c r="O38" i="1"/>
  <c r="N38" i="1"/>
  <c r="I38" i="1"/>
  <c r="V37" i="1"/>
  <c r="U37" i="1"/>
  <c r="O37" i="1"/>
  <c r="N37" i="1"/>
  <c r="I37" i="1"/>
  <c r="V36" i="1"/>
  <c r="U36" i="1"/>
  <c r="W36" i="1" s="1"/>
  <c r="O36" i="1"/>
  <c r="N36" i="1"/>
  <c r="H36" i="1"/>
  <c r="G36" i="1"/>
  <c r="V35" i="1"/>
  <c r="U35" i="1"/>
  <c r="O35" i="1"/>
  <c r="N35" i="1"/>
  <c r="I35" i="1"/>
  <c r="W34" i="1"/>
  <c r="V33" i="1"/>
  <c r="U33" i="1"/>
  <c r="O33" i="1"/>
  <c r="N33" i="1"/>
  <c r="H33" i="1"/>
  <c r="G33" i="1"/>
  <c r="V32" i="1"/>
  <c r="W32" i="1" s="1"/>
  <c r="O32" i="1"/>
  <c r="V31" i="1"/>
  <c r="U31" i="1"/>
  <c r="N31" i="1"/>
  <c r="V30" i="1"/>
  <c r="U30" i="1"/>
  <c r="O30" i="1"/>
  <c r="N30" i="1"/>
  <c r="H30" i="1"/>
  <c r="G30" i="1"/>
  <c r="V29" i="1"/>
  <c r="U29" i="1"/>
  <c r="W29" i="1" s="1"/>
  <c r="O29" i="1"/>
  <c r="N29" i="1"/>
  <c r="H29" i="1"/>
  <c r="G29" i="1"/>
  <c r="V28" i="1"/>
  <c r="U28" i="1"/>
  <c r="O28" i="1"/>
  <c r="P28" i="1" s="1"/>
  <c r="I28" i="1"/>
  <c r="V27" i="1"/>
  <c r="U27" i="1"/>
  <c r="O27" i="1"/>
  <c r="N27" i="1"/>
  <c r="P27" i="1" s="1"/>
  <c r="H27" i="1"/>
  <c r="G27" i="1"/>
  <c r="V26" i="1"/>
  <c r="U26" i="1"/>
  <c r="N26" i="1"/>
  <c r="H26" i="1"/>
  <c r="G26" i="1"/>
  <c r="I26" i="1" s="1"/>
  <c r="V25" i="1"/>
  <c r="U25" i="1"/>
  <c r="O25" i="1"/>
  <c r="N25" i="1"/>
  <c r="H25" i="1"/>
  <c r="G25" i="1"/>
  <c r="V24" i="1"/>
  <c r="U24" i="1"/>
  <c r="O24" i="1"/>
  <c r="N24" i="1"/>
  <c r="H24" i="1"/>
  <c r="G24" i="1"/>
  <c r="I24" i="1" s="1"/>
  <c r="V23" i="1"/>
  <c r="U23" i="1"/>
  <c r="N23" i="1"/>
  <c r="V22" i="1"/>
  <c r="U22" i="1"/>
  <c r="O22" i="1"/>
  <c r="P22" i="1" s="1"/>
  <c r="N22" i="1"/>
  <c r="H22" i="1"/>
  <c r="G22" i="1"/>
  <c r="W21" i="1"/>
  <c r="V20" i="1"/>
  <c r="U20" i="1"/>
  <c r="O20" i="1"/>
  <c r="N20" i="1"/>
  <c r="H20" i="1"/>
  <c r="G20" i="1"/>
  <c r="V19" i="1"/>
  <c r="U19" i="1"/>
  <c r="O19" i="1"/>
  <c r="N19" i="1"/>
  <c r="H19" i="1"/>
  <c r="G19" i="1"/>
  <c r="I19" i="1" s="1"/>
  <c r="V18" i="1"/>
  <c r="U18" i="1"/>
  <c r="O18" i="1"/>
  <c r="N18" i="1"/>
  <c r="P18" i="1" s="1"/>
  <c r="H18" i="1"/>
  <c r="G18" i="1"/>
  <c r="V17" i="1"/>
  <c r="U17" i="1"/>
  <c r="O17" i="1"/>
  <c r="N17" i="1"/>
  <c r="H17" i="1"/>
  <c r="G17" i="1"/>
  <c r="I17" i="1" s="1"/>
  <c r="V16" i="1"/>
  <c r="U16" i="1"/>
  <c r="O16" i="1"/>
  <c r="N16" i="1"/>
  <c r="P16" i="1" s="1"/>
  <c r="H16" i="1"/>
  <c r="G16" i="1"/>
  <c r="V15" i="1"/>
  <c r="U15" i="1"/>
  <c r="O15" i="1"/>
  <c r="N15" i="1"/>
  <c r="H15" i="1"/>
  <c r="G15" i="1"/>
  <c r="I15" i="1" s="1"/>
  <c r="V14" i="1"/>
  <c r="U14" i="1"/>
  <c r="O14" i="1"/>
  <c r="N14" i="1"/>
  <c r="H14" i="1"/>
  <c r="G14" i="1"/>
  <c r="V13" i="1"/>
  <c r="U13" i="1"/>
  <c r="O13" i="1"/>
  <c r="P13" i="1" s="1"/>
  <c r="H13" i="1"/>
  <c r="G13" i="1"/>
  <c r="V12" i="1"/>
  <c r="U12" i="1"/>
  <c r="O12" i="1"/>
  <c r="N12" i="1"/>
  <c r="H12" i="1"/>
  <c r="G12" i="1"/>
  <c r="V11" i="1"/>
  <c r="U11" i="1"/>
  <c r="O11" i="1"/>
  <c r="N11" i="1"/>
  <c r="H11" i="1"/>
  <c r="G11" i="1"/>
  <c r="V10" i="1"/>
  <c r="U10" i="1"/>
  <c r="O10" i="1"/>
  <c r="N10" i="1"/>
  <c r="H10" i="1"/>
  <c r="G10" i="1"/>
  <c r="V9" i="1"/>
  <c r="U9" i="1"/>
  <c r="O9" i="1"/>
  <c r="N9" i="1"/>
  <c r="H9" i="1"/>
  <c r="G9" i="1"/>
  <c r="V8" i="1"/>
  <c r="U8" i="1"/>
  <c r="O8" i="1"/>
  <c r="N8" i="1"/>
  <c r="H8" i="1"/>
  <c r="G8" i="1"/>
  <c r="P35" i="1" l="1"/>
  <c r="W26" i="1"/>
  <c r="W43" i="1"/>
  <c r="W45" i="1"/>
  <c r="W46" i="1"/>
  <c r="W37" i="1"/>
  <c r="I36" i="1"/>
  <c r="W24" i="1"/>
  <c r="W31" i="1"/>
  <c r="P33" i="1"/>
  <c r="P25" i="1"/>
  <c r="W13" i="1"/>
  <c r="W15" i="1"/>
  <c r="W18" i="1"/>
  <c r="W17" i="1"/>
  <c r="W19" i="1"/>
  <c r="P14" i="1"/>
  <c r="P15" i="1"/>
  <c r="W49" i="1"/>
  <c r="P41" i="1"/>
  <c r="P31" i="1"/>
  <c r="I25" i="1"/>
  <c r="I14" i="1"/>
  <c r="I18" i="1"/>
  <c r="I8" i="1"/>
  <c r="I9" i="1"/>
  <c r="I10" i="1"/>
  <c r="I11" i="1"/>
  <c r="I12" i="1"/>
  <c r="I13" i="1"/>
  <c r="I29" i="1"/>
  <c r="O48" i="1"/>
  <c r="P48" i="1" s="1"/>
  <c r="V52" i="1"/>
  <c r="W52" i="1" s="1"/>
  <c r="P30" i="1"/>
  <c r="P23" i="1"/>
  <c r="W48" i="1"/>
  <c r="W50" i="1"/>
  <c r="I48" i="1"/>
  <c r="I49" i="1"/>
  <c r="I50" i="1"/>
  <c r="I52" i="1"/>
  <c r="P45" i="1"/>
  <c r="P46" i="1"/>
  <c r="I45" i="1"/>
  <c r="I41" i="1"/>
  <c r="W41" i="1"/>
  <c r="W39" i="1"/>
  <c r="W35" i="1"/>
  <c r="W38" i="1"/>
  <c r="P39" i="1"/>
  <c r="P38" i="1"/>
  <c r="P36" i="1"/>
  <c r="P37" i="1"/>
  <c r="W22" i="1"/>
  <c r="W25" i="1"/>
  <c r="W28" i="1"/>
  <c r="W27" i="1"/>
  <c r="W30" i="1"/>
  <c r="W23" i="1"/>
  <c r="P26" i="1"/>
  <c r="P29" i="1"/>
  <c r="P24" i="1"/>
  <c r="I33" i="1"/>
  <c r="I27" i="1"/>
  <c r="I22" i="1"/>
  <c r="I30" i="1"/>
  <c r="W20" i="1"/>
  <c r="W8" i="1"/>
  <c r="W9" i="1"/>
  <c r="W10" i="1"/>
  <c r="W11" i="1"/>
  <c r="W12" i="1"/>
  <c r="W14" i="1"/>
  <c r="W16" i="1"/>
  <c r="P17" i="1"/>
  <c r="P19" i="1"/>
  <c r="P8" i="1"/>
  <c r="P9" i="1"/>
  <c r="P10" i="1"/>
  <c r="P11" i="1"/>
  <c r="P12" i="1"/>
  <c r="P20" i="1"/>
  <c r="I16" i="1"/>
  <c r="I20" i="1"/>
  <c r="W33" i="1"/>
  <c r="P43" i="1"/>
  <c r="I46" i="1"/>
  <c r="O49" i="1"/>
  <c r="P49" i="1" s="1"/>
  <c r="O52" i="1" l="1"/>
  <c r="P52" i="1" s="1"/>
  <c r="O50" i="1"/>
  <c r="P50" i="1" s="1"/>
</calcChain>
</file>

<file path=xl/sharedStrings.xml><?xml version="1.0" encoding="utf-8"?>
<sst xmlns="http://schemas.openxmlformats.org/spreadsheetml/2006/main" count="77" uniqueCount="59">
  <si>
    <t xml:space="preserve">                                                Bank  Wise Y-o-Y CD Ratio Comparision</t>
  </si>
  <si>
    <t>Amount in Lakhs</t>
  </si>
  <si>
    <t>Sr. No</t>
  </si>
  <si>
    <t>BANK NAME</t>
  </si>
  <si>
    <t>Rural Area</t>
  </si>
  <si>
    <t>Semi-Urban</t>
  </si>
  <si>
    <t>Urban</t>
  </si>
  <si>
    <t>Deposits</t>
  </si>
  <si>
    <t>Advances</t>
  </si>
  <si>
    <t xml:space="preserve">CD RATIO </t>
  </si>
  <si>
    <t>YOY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</si>
  <si>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</si>
  <si>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</si>
  <si>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</si>
  <si>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</si>
  <si>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</si>
  <si>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</si>
  <si>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</si>
  <si>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</si>
  <si>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</si>
  <si>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</si>
  <si>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</si>
  <si>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</si>
  <si>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</si>
  <si>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</si>
  <si>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</si>
  <si>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</si>
  <si>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</si>
  <si>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</si>
  <si>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</si>
  <si>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 xml:space="preserve">HDFC BANK 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</si>
  <si>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</si>
  <si>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</si>
  <si>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</si>
  <si>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</si>
  <si>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</si>
  <si>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</si>
  <si>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</si>
  <si>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</si>
  <si>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C</t>
  </si>
  <si>
    <t>SMALL FINANCE BANK</t>
  </si>
  <si>
    <t>AU SMALL FINANCE BANK</t>
  </si>
  <si>
    <t>CAPITAL SMALL FINANCE BANK</t>
  </si>
  <si>
    <t>UJJIVAN SMALL FINANCE BANK</t>
  </si>
  <si>
    <t>JANA SMALL FINANCE BANK</t>
  </si>
  <si>
    <t>D</t>
  </si>
  <si>
    <t>REGIONAL RURAL BANKS</t>
  </si>
  <si>
    <t>PUNJAB GRAMIN BANK</t>
  </si>
  <si>
    <t>E</t>
  </si>
  <si>
    <t xml:space="preserve">COOPERATIVE BANKS </t>
  </si>
  <si>
    <t>PB. STATE COOPERATIVE BANK</t>
  </si>
  <si>
    <t>SCHEDULED COMMERCIAL BANKS</t>
  </si>
  <si>
    <t>Comm.Bks (A+B+C)</t>
  </si>
  <si>
    <t>RRBs ( D)</t>
  </si>
  <si>
    <t>TOTAL (A+B+C+D)</t>
  </si>
  <si>
    <t xml:space="preserve">SYSTEM                                                            </t>
  </si>
  <si>
    <t>G. TOTAL (A+B+C+D+E)</t>
  </si>
  <si>
    <t>SLBC Punjab</t>
  </si>
  <si>
    <t>Annexure-4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</si>
</sst>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Tahoma"/>
      <family val="2"/>
    </font>
    <font>
      <b/>
      <sz val="20"/>
      <name val="Arial"/>
      <family val="2"/>
    </font>
    <font>
      <sz val="15"/>
      <name val="Arial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3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 applyFill="1"/>
    <xf numFmtId="9" fontId="1" fillId="0" borderId="0" xfId="1" applyFont="1" applyFill="1"/>
    <xf numFmtId="2" fontId="1" fillId="0" borderId="0" xfId="0" applyNumberFormat="1" applyFont="1" applyFill="1"/>
    <xf numFmtId="0" fontId="1" fillId="0" borderId="0" xfId="0" applyFont="1" applyFill="1" applyBorder="1"/>
    <xf numFmtId="0" fontId="1" fillId="0" borderId="0" xfId="0" applyFont="1"/>
    <xf numFmtId="0" fontId="5" fillId="0" borderId="0" xfId="0" applyFont="1" applyFill="1" applyBorder="1"/>
    <xf numFmtId="0" fontId="5" fillId="0" borderId="0" xfId="0" applyFont="1"/>
    <xf numFmtId="0" fontId="6" fillId="0" borderId="4" xfId="0" applyFont="1" applyFill="1" applyBorder="1"/>
    <xf numFmtId="0" fontId="6" fillId="0" borderId="5" xfId="0" applyFont="1" applyFill="1" applyBorder="1"/>
    <xf numFmtId="9" fontId="6" fillId="0" borderId="5" xfId="1" applyFont="1" applyFill="1" applyBorder="1"/>
    <xf numFmtId="2" fontId="6" fillId="0" borderId="5" xfId="0" applyNumberFormat="1" applyFont="1" applyFill="1" applyBorder="1"/>
    <xf numFmtId="0" fontId="6" fillId="0" borderId="0" xfId="0" applyFont="1" applyFill="1" applyBorder="1"/>
    <xf numFmtId="0" fontId="6" fillId="0" borderId="0" xfId="0" applyFont="1"/>
    <xf numFmtId="0" fontId="11" fillId="0" borderId="0" xfId="0" applyFont="1" applyFill="1" applyBorder="1"/>
    <xf numFmtId="0" fontId="11" fillId="0" borderId="0" xfId="0" applyFont="1"/>
    <xf numFmtId="0" fontId="12" fillId="0" borderId="7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0" fillId="0" borderId="0" xfId="0" applyFill="1" applyBorder="1"/>
    <xf numFmtId="17" fontId="12" fillId="0" borderId="17" xfId="1" quotePrefix="1" applyNumberFormat="1" applyFont="1" applyFill="1" applyBorder="1" applyAlignment="1">
      <alignment horizontal="center" vertical="center" wrapText="1"/>
    </xf>
    <xf numFmtId="9" fontId="12" fillId="0" borderId="21" xfId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4" fillId="0" borderId="23" xfId="0" applyFont="1" applyFill="1" applyBorder="1"/>
    <xf numFmtId="0" fontId="12" fillId="0" borderId="22" xfId="0" applyFont="1" applyFill="1" applyBorder="1"/>
    <xf numFmtId="0" fontId="12" fillId="0" borderId="24" xfId="0" applyFont="1" applyFill="1" applyBorder="1"/>
    <xf numFmtId="0" fontId="12" fillId="0" borderId="25" xfId="0" applyFont="1" applyFill="1" applyBorder="1"/>
    <xf numFmtId="9" fontId="12" fillId="0" borderId="22" xfId="1" quotePrefix="1" applyFont="1" applyFill="1" applyBorder="1"/>
    <xf numFmtId="9" fontId="12" fillId="0" borderId="24" xfId="1" quotePrefix="1" applyFont="1" applyFill="1" applyBorder="1"/>
    <xf numFmtId="9" fontId="12" fillId="0" borderId="25" xfId="1" applyFont="1" applyFill="1" applyBorder="1"/>
    <xf numFmtId="9" fontId="12" fillId="0" borderId="26" xfId="1" applyFont="1" applyFill="1" applyBorder="1"/>
    <xf numFmtId="9" fontId="12" fillId="0" borderId="27" xfId="1" applyFont="1" applyFill="1" applyBorder="1"/>
    <xf numFmtId="9" fontId="12" fillId="0" borderId="28" xfId="1" quotePrefix="1" applyFont="1" applyFill="1" applyBorder="1"/>
    <xf numFmtId="9" fontId="12" fillId="0" borderId="29" xfId="1" quotePrefix="1" applyFont="1" applyFill="1" applyBorder="1"/>
    <xf numFmtId="9" fontId="12" fillId="0" borderId="30" xfId="1" applyFont="1" applyFill="1" applyBorder="1"/>
    <xf numFmtId="9" fontId="12" fillId="0" borderId="31" xfId="1" applyFont="1" applyFill="1" applyBorder="1"/>
    <xf numFmtId="9" fontId="12" fillId="0" borderId="29" xfId="1" applyFont="1" applyFill="1" applyBorder="1"/>
    <xf numFmtId="2" fontId="12" fillId="0" borderId="29" xfId="1" quotePrefix="1" applyNumberFormat="1" applyFont="1" applyFill="1" applyBorder="1"/>
    <xf numFmtId="1" fontId="15" fillId="0" borderId="30" xfId="1" applyNumberFormat="1" applyFont="1" applyFill="1" applyBorder="1"/>
    <xf numFmtId="0" fontId="14" fillId="0" borderId="32" xfId="0" applyFont="1" applyFill="1" applyBorder="1" applyAlignment="1">
      <alignment horizontal="center"/>
    </xf>
    <xf numFmtId="10" fontId="14" fillId="0" borderId="32" xfId="1" applyNumberFormat="1" applyFont="1" applyFill="1" applyBorder="1" applyAlignment="1">
      <alignment vertical="center"/>
    </xf>
    <xf numFmtId="9" fontId="14" fillId="0" borderId="35" xfId="1" applyFont="1" applyFill="1" applyBorder="1" applyAlignment="1">
      <alignment horizontal="right" vertical="center" wrapText="1"/>
    </xf>
    <xf numFmtId="10" fontId="14" fillId="0" borderId="36" xfId="0" applyNumberFormat="1" applyFont="1" applyFill="1" applyBorder="1" applyAlignment="1">
      <alignment vertical="center"/>
    </xf>
    <xf numFmtId="9" fontId="14" fillId="0" borderId="35" xfId="1" applyFont="1" applyFill="1" applyBorder="1" applyAlignment="1">
      <alignment vertical="center" wrapText="1"/>
    </xf>
    <xf numFmtId="0" fontId="14" fillId="0" borderId="37" xfId="0" applyFont="1" applyFill="1" applyBorder="1" applyAlignment="1">
      <alignment horizontal="center"/>
    </xf>
    <xf numFmtId="10" fontId="14" fillId="0" borderId="37" xfId="1" applyNumberFormat="1" applyFont="1" applyFill="1" applyBorder="1" applyAlignment="1">
      <alignment vertical="center"/>
    </xf>
    <xf numFmtId="9" fontId="14" fillId="0" borderId="40" xfId="1" applyFont="1" applyFill="1" applyBorder="1" applyAlignment="1">
      <alignment horizontal="right" vertical="center" wrapText="1"/>
    </xf>
    <xf numFmtId="10" fontId="14" fillId="0" borderId="41" xfId="0" applyNumberFormat="1" applyFont="1" applyFill="1" applyBorder="1" applyAlignment="1">
      <alignment vertical="center"/>
    </xf>
    <xf numFmtId="9" fontId="14" fillId="0" borderId="40" xfId="1" applyFont="1" applyFill="1" applyBorder="1" applyAlignment="1">
      <alignment vertical="center" wrapText="1"/>
    </xf>
    <xf numFmtId="0" fontId="0" fillId="2" borderId="0" xfId="0" applyFill="1"/>
    <xf numFmtId="0" fontId="14" fillId="0" borderId="42" xfId="0" applyFont="1" applyFill="1" applyBorder="1" applyAlignment="1">
      <alignment horizontal="center"/>
    </xf>
    <xf numFmtId="0" fontId="14" fillId="0" borderId="18" xfId="0" applyFont="1" applyFill="1" applyBorder="1"/>
    <xf numFmtId="1" fontId="14" fillId="0" borderId="42" xfId="0" applyNumberFormat="1" applyFont="1" applyFill="1" applyBorder="1" applyAlignment="1">
      <alignment horizontal="right"/>
    </xf>
    <xf numFmtId="10" fontId="14" fillId="0" borderId="43" xfId="1" applyNumberFormat="1" applyFont="1" applyFill="1" applyBorder="1" applyAlignment="1">
      <alignment vertical="center"/>
    </xf>
    <xf numFmtId="9" fontId="14" fillId="0" borderId="43" xfId="1" applyFont="1" applyFill="1" applyBorder="1" applyAlignment="1">
      <alignment horizontal="right" vertical="center" wrapText="1"/>
    </xf>
    <xf numFmtId="1" fontId="14" fillId="0" borderId="17" xfId="1" applyNumberFormat="1" applyFont="1" applyFill="1" applyBorder="1" applyAlignment="1">
      <alignment horizontal="right" vertical="center" wrapText="1"/>
    </xf>
    <xf numFmtId="10" fontId="14" fillId="0" borderId="16" xfId="0" applyNumberFormat="1" applyFont="1" applyFill="1" applyBorder="1" applyAlignment="1">
      <alignment vertical="center"/>
    </xf>
    <xf numFmtId="9" fontId="14" fillId="0" borderId="21" xfId="1" applyFont="1" applyFill="1" applyBorder="1" applyAlignment="1">
      <alignment horizontal="right" vertical="center" wrapText="1"/>
    </xf>
    <xf numFmtId="1" fontId="14" fillId="0" borderId="16" xfId="0" applyNumberFormat="1" applyFont="1" applyFill="1" applyBorder="1" applyAlignment="1">
      <alignment horizontal="center"/>
    </xf>
    <xf numFmtId="9" fontId="14" fillId="0" borderId="21" xfId="1" applyFont="1" applyFill="1" applyBorder="1" applyAlignment="1">
      <alignment vertical="center" wrapText="1"/>
    </xf>
    <xf numFmtId="0" fontId="16" fillId="0" borderId="0" xfId="0" applyFont="1" applyFill="1" applyBorder="1"/>
    <xf numFmtId="0" fontId="16" fillId="0" borderId="0" xfId="0" applyFont="1"/>
    <xf numFmtId="0" fontId="14" fillId="0" borderId="22" xfId="0" applyFont="1" applyFill="1" applyBorder="1" applyAlignment="1">
      <alignment horizontal="center"/>
    </xf>
    <xf numFmtId="10" fontId="14" fillId="0" borderId="22" xfId="1" applyNumberFormat="1" applyFont="1" applyFill="1" applyBorder="1"/>
    <xf numFmtId="9" fontId="14" fillId="0" borderId="25" xfId="1" applyFont="1" applyFill="1" applyBorder="1" applyAlignment="1">
      <alignment horizontal="right" vertical="center" wrapText="1"/>
    </xf>
    <xf numFmtId="10" fontId="14" fillId="0" borderId="45" xfId="0" applyNumberFormat="1" applyFont="1" applyFill="1" applyBorder="1"/>
    <xf numFmtId="10" fontId="14" fillId="0" borderId="45" xfId="0" applyNumberFormat="1" applyFont="1" applyFill="1" applyBorder="1" applyAlignment="1">
      <alignment vertical="center"/>
    </xf>
    <xf numFmtId="9" fontId="14" fillId="0" borderId="25" xfId="1" applyFont="1" applyFill="1" applyBorder="1" applyAlignment="1">
      <alignment vertical="center" wrapText="1"/>
    </xf>
    <xf numFmtId="10" fontId="14" fillId="0" borderId="34" xfId="1" applyNumberFormat="1" applyFont="1" applyFill="1" applyBorder="1" applyAlignment="1">
      <alignment vertical="center"/>
    </xf>
    <xf numFmtId="10" fontId="14" fillId="0" borderId="34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/>
    </xf>
    <xf numFmtId="10" fontId="14" fillId="0" borderId="12" xfId="1" applyNumberFormat="1" applyFont="1" applyFill="1" applyBorder="1" applyAlignment="1">
      <alignment vertical="center"/>
    </xf>
    <xf numFmtId="9" fontId="14" fillId="0" borderId="48" xfId="1" applyFont="1" applyFill="1" applyBorder="1" applyAlignment="1">
      <alignment horizontal="right" vertical="center" wrapText="1"/>
    </xf>
    <xf numFmtId="10" fontId="14" fillId="0" borderId="47" xfId="0" applyNumberFormat="1" applyFont="1" applyFill="1" applyBorder="1" applyAlignment="1">
      <alignment vertical="center"/>
    </xf>
    <xf numFmtId="9" fontId="14" fillId="0" borderId="49" xfId="1" applyFont="1" applyFill="1" applyBorder="1" applyAlignment="1">
      <alignment horizontal="right" vertical="center" wrapText="1"/>
    </xf>
    <xf numFmtId="10" fontId="14" fillId="0" borderId="42" xfId="1" applyNumberFormat="1" applyFont="1" applyFill="1" applyBorder="1" applyAlignment="1">
      <alignment vertical="center"/>
    </xf>
    <xf numFmtId="1" fontId="14" fillId="0" borderId="42" xfId="0" applyNumberFormat="1" applyFont="1" applyFill="1" applyBorder="1" applyAlignment="1">
      <alignment horizontal="right" vertical="center"/>
    </xf>
    <xf numFmtId="1" fontId="14" fillId="0" borderId="42" xfId="0" applyNumberFormat="1" applyFont="1" applyFill="1" applyBorder="1" applyAlignment="1"/>
    <xf numFmtId="1" fontId="14" fillId="0" borderId="16" xfId="0" applyNumberFormat="1" applyFont="1" applyFill="1" applyBorder="1" applyAlignment="1"/>
    <xf numFmtId="0" fontId="16" fillId="0" borderId="2" xfId="0" applyFont="1" applyBorder="1"/>
    <xf numFmtId="1" fontId="14" fillId="0" borderId="17" xfId="0" applyNumberFormat="1" applyFont="1" applyFill="1" applyBorder="1" applyAlignment="1">
      <alignment horizontal="right"/>
    </xf>
    <xf numFmtId="1" fontId="14" fillId="0" borderId="42" xfId="0" applyNumberFormat="1" applyFont="1" applyFill="1" applyBorder="1" applyAlignment="1">
      <alignment vertical="center"/>
    </xf>
    <xf numFmtId="1" fontId="14" fillId="0" borderId="17" xfId="0" applyNumberFormat="1" applyFont="1" applyFill="1" applyBorder="1" applyAlignment="1">
      <alignment vertical="center"/>
    </xf>
    <xf numFmtId="1" fontId="14" fillId="0" borderId="16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/>
    </xf>
    <xf numFmtId="0" fontId="14" fillId="0" borderId="13" xfId="0" applyFont="1" applyFill="1" applyBorder="1"/>
    <xf numFmtId="10" fontId="14" fillId="0" borderId="12" xfId="1" applyNumberFormat="1" applyFont="1" applyFill="1" applyBorder="1"/>
    <xf numFmtId="10" fontId="14" fillId="0" borderId="47" xfId="0" applyNumberFormat="1" applyFont="1" applyFill="1" applyBorder="1"/>
    <xf numFmtId="0" fontId="14" fillId="0" borderId="46" xfId="0" applyFont="1" applyFill="1" applyBorder="1" applyAlignment="1">
      <alignment horizontal="center"/>
    </xf>
    <xf numFmtId="9" fontId="14" fillId="0" borderId="49" xfId="1" applyFont="1" applyFill="1" applyBorder="1" applyAlignment="1">
      <alignment vertical="center" wrapText="1"/>
    </xf>
    <xf numFmtId="10" fontId="14" fillId="0" borderId="42" xfId="1" applyNumberFormat="1" applyFont="1" applyFill="1" applyBorder="1"/>
    <xf numFmtId="10" fontId="14" fillId="0" borderId="16" xfId="0" applyNumberFormat="1" applyFont="1" applyFill="1" applyBorder="1"/>
    <xf numFmtId="10" fontId="14" fillId="0" borderId="17" xfId="0" applyNumberFormat="1" applyFont="1" applyFill="1" applyBorder="1" applyAlignment="1">
      <alignment horizontal="center"/>
    </xf>
    <xf numFmtId="0" fontId="0" fillId="0" borderId="0" xfId="0" applyFill="1"/>
    <xf numFmtId="9" fontId="0" fillId="0" borderId="0" xfId="1" applyFont="1" applyFill="1"/>
    <xf numFmtId="9" fontId="16" fillId="0" borderId="0" xfId="1" applyFont="1" applyFill="1"/>
    <xf numFmtId="0" fontId="16" fillId="0" borderId="0" xfId="0" applyFont="1" applyFill="1"/>
    <xf numFmtId="2" fontId="0" fillId="0" borderId="0" xfId="0" applyNumberFormat="1" applyFill="1"/>
    <xf numFmtId="1" fontId="2" fillId="0" borderId="0" xfId="0" applyNumberFormat="1" applyFont="1" applyFill="1"/>
    <xf numFmtId="0" fontId="14" fillId="0" borderId="33" xfId="0" applyFont="1" applyFill="1" applyBorder="1" applyAlignment="1">
      <alignment vertical="center"/>
    </xf>
    <xf numFmtId="1" fontId="14" fillId="0" borderId="34" xfId="0" applyNumberFormat="1" applyFont="1" applyFill="1" applyBorder="1" applyAlignment="1">
      <alignment vertical="center"/>
    </xf>
    <xf numFmtId="1" fontId="14" fillId="0" borderId="35" xfId="0" applyNumberFormat="1" applyFont="1" applyFill="1" applyBorder="1" applyAlignment="1">
      <alignment vertical="center"/>
    </xf>
    <xf numFmtId="1" fontId="14" fillId="0" borderId="34" xfId="1" applyNumberFormat="1" applyFont="1" applyFill="1" applyBorder="1" applyAlignment="1">
      <alignment horizontal="right" vertical="center" wrapText="1"/>
    </xf>
    <xf numFmtId="1" fontId="14" fillId="0" borderId="34" xfId="0" applyNumberFormat="1" applyFont="1" applyFill="1" applyBorder="1" applyAlignment="1">
      <alignment vertical="center" wrapText="1"/>
    </xf>
    <xf numFmtId="1" fontId="14" fillId="0" borderId="36" xfId="0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1" fontId="14" fillId="0" borderId="37" xfId="0" applyNumberFormat="1" applyFont="1" applyFill="1" applyBorder="1" applyAlignment="1">
      <alignment vertical="center"/>
    </xf>
    <xf numFmtId="1" fontId="14" fillId="0" borderId="39" xfId="0" applyNumberFormat="1" applyFont="1" applyFill="1" applyBorder="1" applyAlignment="1">
      <alignment vertical="center"/>
    </xf>
    <xf numFmtId="1" fontId="14" fillId="0" borderId="40" xfId="0" applyNumberFormat="1" applyFont="1" applyFill="1" applyBorder="1" applyAlignment="1">
      <alignment vertical="center"/>
    </xf>
    <xf numFmtId="1" fontId="14" fillId="0" borderId="39" xfId="1" applyNumberFormat="1" applyFont="1" applyFill="1" applyBorder="1" applyAlignment="1">
      <alignment horizontal="right" vertical="center" wrapText="1"/>
    </xf>
    <xf numFmtId="1" fontId="14" fillId="0" borderId="41" xfId="0" applyNumberFormat="1" applyFont="1" applyFill="1" applyBorder="1" applyAlignment="1">
      <alignment vertical="center"/>
    </xf>
    <xf numFmtId="0" fontId="14" fillId="0" borderId="22" xfId="0" applyFont="1" applyFill="1" applyBorder="1"/>
    <xf numFmtId="0" fontId="14" fillId="0" borderId="24" xfId="0" applyFont="1" applyFill="1" applyBorder="1"/>
    <xf numFmtId="0" fontId="14" fillId="0" borderId="25" xfId="0" applyFont="1" applyFill="1" applyBorder="1"/>
    <xf numFmtId="9" fontId="14" fillId="0" borderId="44" xfId="1" applyFont="1" applyFill="1" applyBorder="1" applyAlignment="1">
      <alignment horizontal="right" vertical="center" wrapText="1"/>
    </xf>
    <xf numFmtId="9" fontId="14" fillId="0" borderId="45" xfId="1" applyFont="1" applyFill="1" applyBorder="1" applyAlignment="1">
      <alignment horizontal="right" vertical="center" wrapText="1"/>
    </xf>
    <xf numFmtId="9" fontId="14" fillId="0" borderId="24" xfId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45" xfId="0" applyFont="1" applyFill="1" applyBorder="1" applyAlignment="1">
      <alignment vertical="center" wrapText="1"/>
    </xf>
    <xf numFmtId="9" fontId="14" fillId="0" borderId="45" xfId="1" applyFont="1" applyFill="1" applyBorder="1" applyAlignment="1">
      <alignment vertical="center" wrapText="1"/>
    </xf>
    <xf numFmtId="9" fontId="14" fillId="0" borderId="24" xfId="1" applyFont="1" applyFill="1" applyBorder="1" applyAlignment="1">
      <alignment vertical="center" wrapText="1"/>
    </xf>
    <xf numFmtId="1" fontId="14" fillId="0" borderId="41" xfId="0" applyNumberFormat="1" applyFont="1" applyFill="1" applyBorder="1" applyAlignment="1">
      <alignment horizontal="right" vertical="center"/>
    </xf>
    <xf numFmtId="1" fontId="14" fillId="0" borderId="40" xfId="0" applyNumberFormat="1" applyFont="1" applyFill="1" applyBorder="1" applyAlignment="1">
      <alignment horizontal="right" vertical="center"/>
    </xf>
    <xf numFmtId="1" fontId="14" fillId="0" borderId="37" xfId="0" applyNumberFormat="1" applyFont="1" applyFill="1" applyBorder="1" applyAlignment="1">
      <alignment horizontal="right" vertical="center"/>
    </xf>
    <xf numFmtId="1" fontId="14" fillId="0" borderId="39" xfId="0" applyNumberFormat="1" applyFont="1" applyFill="1" applyBorder="1" applyAlignment="1">
      <alignment horizontal="right" vertical="center"/>
    </xf>
    <xf numFmtId="1" fontId="14" fillId="0" borderId="39" xfId="0" applyNumberFormat="1" applyFont="1" applyFill="1" applyBorder="1" applyAlignment="1">
      <alignment horizontal="center" vertical="center"/>
    </xf>
    <xf numFmtId="1" fontId="14" fillId="0" borderId="36" xfId="0" applyNumberFormat="1" applyFont="1" applyFill="1" applyBorder="1" applyAlignment="1">
      <alignment horizontal="right" vertical="center"/>
    </xf>
    <xf numFmtId="1" fontId="14" fillId="0" borderId="35" xfId="0" applyNumberFormat="1" applyFont="1" applyFill="1" applyBorder="1" applyAlignment="1">
      <alignment horizontal="right" vertical="center"/>
    </xf>
    <xf numFmtId="1" fontId="14" fillId="0" borderId="32" xfId="0" applyNumberFormat="1" applyFont="1" applyFill="1" applyBorder="1" applyAlignment="1">
      <alignment horizontal="right" vertical="center"/>
    </xf>
    <xf numFmtId="1" fontId="14" fillId="0" borderId="34" xfId="0" applyNumberFormat="1" applyFont="1" applyFill="1" applyBorder="1" applyAlignment="1">
      <alignment horizontal="right" vertical="center"/>
    </xf>
    <xf numFmtId="1" fontId="14" fillId="0" borderId="3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 vertical="center"/>
    </xf>
    <xf numFmtId="1" fontId="14" fillId="0" borderId="46" xfId="0" applyNumberFormat="1" applyFont="1" applyFill="1" applyBorder="1" applyAlignment="1">
      <alignment vertical="center"/>
    </xf>
    <xf numFmtId="1" fontId="14" fillId="0" borderId="47" xfId="0" applyNumberFormat="1" applyFont="1" applyFill="1" applyBorder="1" applyAlignment="1">
      <alignment horizontal="right" vertical="center"/>
    </xf>
    <xf numFmtId="1" fontId="14" fillId="0" borderId="48" xfId="0" applyNumberFormat="1" applyFont="1" applyFill="1" applyBorder="1" applyAlignment="1">
      <alignment horizontal="right" vertical="center"/>
    </xf>
    <xf numFmtId="1" fontId="14" fillId="0" borderId="12" xfId="0" applyNumberFormat="1" applyFont="1" applyFill="1" applyBorder="1" applyAlignment="1">
      <alignment horizontal="right" vertical="center"/>
    </xf>
    <xf numFmtId="1" fontId="14" fillId="0" borderId="46" xfId="0" applyNumberFormat="1" applyFont="1" applyFill="1" applyBorder="1" applyAlignment="1">
      <alignment horizontal="right" vertical="center"/>
    </xf>
    <xf numFmtId="1" fontId="14" fillId="0" borderId="46" xfId="0" applyNumberFormat="1" applyFont="1" applyFill="1" applyBorder="1" applyAlignment="1">
      <alignment horizontal="center" vertical="center"/>
    </xf>
    <xf numFmtId="1" fontId="14" fillId="0" borderId="47" xfId="0" applyNumberFormat="1" applyFont="1" applyFill="1" applyBorder="1" applyAlignment="1">
      <alignment vertical="center"/>
    </xf>
    <xf numFmtId="1" fontId="14" fillId="0" borderId="22" xfId="0" applyNumberFormat="1" applyFont="1" applyFill="1" applyBorder="1" applyAlignment="1">
      <alignment vertical="center" wrapText="1"/>
    </xf>
    <xf numFmtId="1" fontId="14" fillId="0" borderId="45" xfId="0" applyNumberFormat="1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1" fontId="14" fillId="0" borderId="22" xfId="0" applyNumberFormat="1" applyFont="1" applyFill="1" applyBorder="1" applyAlignment="1">
      <alignment vertical="center"/>
    </xf>
    <xf numFmtId="1" fontId="14" fillId="0" borderId="24" xfId="0" applyNumberFormat="1" applyFont="1" applyFill="1" applyBorder="1" applyAlignment="1">
      <alignment vertical="center"/>
    </xf>
    <xf numFmtId="1" fontId="14" fillId="0" borderId="37" xfId="0" applyNumberFormat="1" applyFont="1" applyFill="1" applyBorder="1" applyAlignment="1">
      <alignment horizontal="right"/>
    </xf>
    <xf numFmtId="1" fontId="14" fillId="0" borderId="40" xfId="0" applyNumberFormat="1" applyFont="1" applyFill="1" applyBorder="1" applyAlignment="1">
      <alignment horizontal="right"/>
    </xf>
    <xf numFmtId="1" fontId="14" fillId="0" borderId="41" xfId="0" applyNumberFormat="1" applyFont="1" applyFill="1" applyBorder="1" applyAlignment="1">
      <alignment horizontal="right"/>
    </xf>
    <xf numFmtId="1" fontId="14" fillId="0" borderId="12" xfId="0" applyNumberFormat="1" applyFont="1" applyFill="1" applyBorder="1" applyAlignment="1">
      <alignment horizontal="right"/>
    </xf>
    <xf numFmtId="1" fontId="14" fillId="0" borderId="49" xfId="0" applyNumberFormat="1" applyFont="1" applyFill="1" applyBorder="1" applyAlignment="1">
      <alignment horizontal="right"/>
    </xf>
    <xf numFmtId="1" fontId="14" fillId="0" borderId="39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4" fillId="0" borderId="46" xfId="0" applyFont="1" applyFill="1" applyBorder="1" applyAlignment="1">
      <alignment horizontal="right"/>
    </xf>
    <xf numFmtId="0" fontId="14" fillId="0" borderId="49" xfId="0" applyFont="1" applyFill="1" applyBorder="1" applyAlignment="1">
      <alignment horizontal="right"/>
    </xf>
    <xf numFmtId="1" fontId="14" fillId="0" borderId="12" xfId="0" applyNumberFormat="1" applyFont="1" applyFill="1" applyBorder="1" applyAlignment="1">
      <alignment vertical="center" wrapText="1"/>
    </xf>
    <xf numFmtId="1" fontId="14" fillId="0" borderId="47" xfId="0" applyNumberFormat="1" applyFont="1" applyFill="1" applyBorder="1" applyAlignment="1">
      <alignment vertical="center" wrapText="1"/>
    </xf>
    <xf numFmtId="1" fontId="14" fillId="0" borderId="12" xfId="0" applyNumberFormat="1" applyFont="1" applyFill="1" applyBorder="1" applyAlignment="1">
      <alignment wrapText="1"/>
    </xf>
    <xf numFmtId="1" fontId="14" fillId="0" borderId="47" xfId="0" applyNumberFormat="1" applyFont="1" applyFill="1" applyBorder="1" applyAlignment="1">
      <alignment wrapText="1"/>
    </xf>
    <xf numFmtId="1" fontId="14" fillId="0" borderId="47" xfId="0" applyNumberFormat="1" applyFont="1" applyFill="1" applyBorder="1" applyAlignment="1"/>
    <xf numFmtId="1" fontId="14" fillId="0" borderId="12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1" fontId="14" fillId="0" borderId="1" xfId="0" applyNumberFormat="1" applyFont="1" applyFill="1" applyBorder="1" applyAlignment="1">
      <alignment horizontal="right"/>
    </xf>
    <xf numFmtId="17" fontId="12" fillId="0" borderId="1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17" fontId="12" fillId="0" borderId="18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9" fontId="12" fillId="0" borderId="9" xfId="1" applyFont="1" applyFill="1" applyBorder="1" applyAlignment="1">
      <alignment horizontal="center" vertical="center"/>
    </xf>
    <xf numFmtId="9" fontId="12" fillId="0" borderId="10" xfId="1" applyFont="1" applyFill="1" applyBorder="1" applyAlignment="1">
      <alignment horizontal="center" vertical="center"/>
    </xf>
    <xf numFmtId="9" fontId="12" fillId="0" borderId="11" xfId="1" applyFont="1" applyFill="1" applyBorder="1" applyAlignment="1">
      <alignment horizontal="center" vertical="center"/>
    </xf>
    <xf numFmtId="9" fontId="12" fillId="0" borderId="18" xfId="1" applyFont="1" applyFill="1" applyBorder="1" applyAlignment="1">
      <alignment horizontal="center" vertical="center"/>
    </xf>
    <xf numFmtId="9" fontId="12" fillId="0" borderId="2" xfId="1" applyFont="1" applyFill="1" applyBorder="1" applyAlignment="1">
      <alignment horizontal="center" vertical="center"/>
    </xf>
    <xf numFmtId="9" fontId="12" fillId="0" borderId="3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9" fontId="7" fillId="0" borderId="5" xfId="1" applyFont="1" applyFill="1" applyBorder="1" applyAlignment="1">
      <alignment horizontal="center"/>
    </xf>
    <xf numFmtId="9" fontId="7" fillId="0" borderId="6" xfId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" fontId="14" fillId="0" borderId="32" xfId="0" applyNumberFormat="1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view="pageBreakPreview" zoomScale="43" zoomScaleNormal="70" zoomScaleSheetLayoutView="43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D17" sqref="D17"/>
    </sheetView>
  </sheetViews>
  <sheetFormatPr defaultRowHeight="13.2" x14ac:dyDescent="0.25"/>
  <cols>
    <col min="2" max="2" width="40.33203125" customWidth="1"/>
    <col min="3" max="3" width="17.33203125" style="95" customWidth="1"/>
    <col min="4" max="4" width="17.88671875" style="95" customWidth="1"/>
    <col min="5" max="5" width="19.6640625" style="95" customWidth="1"/>
    <col min="6" max="6" width="17.44140625" style="95" customWidth="1"/>
    <col min="7" max="7" width="20.88671875" style="96" customWidth="1"/>
    <col min="8" max="8" width="18.88671875" style="96" customWidth="1"/>
    <col min="9" max="9" width="16.44140625" style="96" customWidth="1"/>
    <col min="10" max="11" width="16.5546875" style="96" customWidth="1"/>
    <col min="12" max="12" width="17.33203125" style="96" customWidth="1"/>
    <col min="13" max="13" width="16.88671875" style="96" customWidth="1"/>
    <col min="14" max="14" width="14.33203125" style="95" customWidth="1"/>
    <col min="15" max="15" width="14.109375" style="95" customWidth="1"/>
    <col min="16" max="16" width="13.88671875" style="95" customWidth="1"/>
    <col min="17" max="17" width="17.33203125" style="95" customWidth="1"/>
    <col min="18" max="19" width="17" style="95" customWidth="1"/>
    <col min="20" max="20" width="17.33203125" style="95" customWidth="1"/>
    <col min="21" max="21" width="17.77734375" style="99" customWidth="1"/>
    <col min="22" max="22" width="16.5546875" style="95" customWidth="1"/>
    <col min="23" max="23" width="11" style="100" customWidth="1"/>
    <col min="24" max="24" width="8.88671875" style="21" customWidth="1"/>
  </cols>
  <sheetData>
    <row r="1" spans="1:24" s="5" customFormat="1" ht="21.6" thickBot="1" x14ac:dyDescent="0.45">
      <c r="A1" s="1"/>
      <c r="B1" s="1"/>
      <c r="C1" s="1"/>
      <c r="D1" s="1"/>
      <c r="E1" s="1"/>
      <c r="F1" s="1"/>
      <c r="G1" s="2"/>
      <c r="H1" s="190"/>
      <c r="I1" s="190"/>
      <c r="J1" s="2"/>
      <c r="K1" s="2"/>
      <c r="L1" s="2"/>
      <c r="M1" s="2"/>
      <c r="N1" s="1"/>
      <c r="O1" s="191"/>
      <c r="P1" s="191"/>
      <c r="Q1" s="1"/>
      <c r="R1" s="1"/>
      <c r="S1" s="1"/>
      <c r="T1" s="1"/>
      <c r="U1" s="3"/>
      <c r="V1" s="192" t="s">
        <v>58</v>
      </c>
      <c r="W1" s="192"/>
      <c r="X1" s="4"/>
    </row>
    <row r="2" spans="1:24" s="7" customFormat="1" ht="28.8" thickBot="1" x14ac:dyDescent="0.55000000000000004">
      <c r="A2" s="193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5"/>
      <c r="X2" s="6"/>
    </row>
    <row r="3" spans="1:24" s="13" customFormat="1" ht="23.4" thickBot="1" x14ac:dyDescent="0.45">
      <c r="A3" s="8"/>
      <c r="B3" s="9"/>
      <c r="C3" s="9"/>
      <c r="D3" s="9"/>
      <c r="E3" s="9"/>
      <c r="F3" s="9"/>
      <c r="G3" s="10"/>
      <c r="H3" s="196"/>
      <c r="I3" s="197"/>
      <c r="J3" s="10"/>
      <c r="K3" s="10"/>
      <c r="L3" s="10"/>
      <c r="M3" s="10"/>
      <c r="N3" s="9"/>
      <c r="O3" s="198"/>
      <c r="P3" s="199"/>
      <c r="Q3" s="9"/>
      <c r="R3" s="9"/>
      <c r="S3" s="9"/>
      <c r="T3" s="9"/>
      <c r="U3" s="11"/>
      <c r="V3" s="200" t="s">
        <v>1</v>
      </c>
      <c r="W3" s="201"/>
      <c r="X3" s="12"/>
    </row>
    <row r="4" spans="1:24" s="15" customFormat="1" ht="25.2" thickBot="1" x14ac:dyDescent="0.45">
      <c r="A4" s="174" t="s">
        <v>2</v>
      </c>
      <c r="B4" s="177" t="s">
        <v>3</v>
      </c>
      <c r="C4" s="180" t="s">
        <v>4</v>
      </c>
      <c r="D4" s="181"/>
      <c r="E4" s="181"/>
      <c r="F4" s="181"/>
      <c r="G4" s="181"/>
      <c r="H4" s="181"/>
      <c r="I4" s="182"/>
      <c r="J4" s="181" t="s">
        <v>5</v>
      </c>
      <c r="K4" s="181"/>
      <c r="L4" s="181"/>
      <c r="M4" s="181"/>
      <c r="N4" s="181"/>
      <c r="O4" s="181"/>
      <c r="P4" s="182"/>
      <c r="Q4" s="181" t="s">
        <v>6</v>
      </c>
      <c r="R4" s="181"/>
      <c r="S4" s="181"/>
      <c r="T4" s="181"/>
      <c r="U4" s="181"/>
      <c r="V4" s="181"/>
      <c r="W4" s="182"/>
      <c r="X4" s="14"/>
    </row>
    <row r="5" spans="1:24" ht="19.2" customHeight="1" thickBot="1" x14ac:dyDescent="0.3">
      <c r="A5" s="175"/>
      <c r="B5" s="178"/>
      <c r="C5" s="16" t="s">
        <v>7</v>
      </c>
      <c r="D5" s="17" t="s">
        <v>8</v>
      </c>
      <c r="E5" s="17" t="s">
        <v>7</v>
      </c>
      <c r="F5" s="18" t="s">
        <v>8</v>
      </c>
      <c r="G5" s="183" t="s">
        <v>9</v>
      </c>
      <c r="H5" s="184"/>
      <c r="I5" s="185"/>
      <c r="J5" s="19" t="s">
        <v>7</v>
      </c>
      <c r="K5" s="20" t="s">
        <v>8</v>
      </c>
      <c r="L5" s="20" t="s">
        <v>7</v>
      </c>
      <c r="M5" s="20" t="s">
        <v>8</v>
      </c>
      <c r="N5" s="186" t="s">
        <v>9</v>
      </c>
      <c r="O5" s="187"/>
      <c r="P5" s="188"/>
      <c r="Q5" s="17" t="s">
        <v>7</v>
      </c>
      <c r="R5" s="17" t="s">
        <v>8</v>
      </c>
      <c r="S5" s="17" t="s">
        <v>7</v>
      </c>
      <c r="T5" s="17" t="s">
        <v>8</v>
      </c>
      <c r="U5" s="189" t="s">
        <v>9</v>
      </c>
      <c r="V5" s="184"/>
      <c r="W5" s="185"/>
    </row>
    <row r="6" spans="1:24" ht="17.399999999999999" thickBot="1" x14ac:dyDescent="0.3">
      <c r="A6" s="176"/>
      <c r="B6" s="179"/>
      <c r="C6" s="171">
        <v>44805</v>
      </c>
      <c r="D6" s="172"/>
      <c r="E6" s="173">
        <v>45170</v>
      </c>
      <c r="F6" s="172"/>
      <c r="G6" s="22">
        <v>44805</v>
      </c>
      <c r="H6" s="22">
        <v>45170</v>
      </c>
      <c r="I6" s="23" t="s">
        <v>10</v>
      </c>
      <c r="J6" s="171">
        <v>44805</v>
      </c>
      <c r="K6" s="172"/>
      <c r="L6" s="173">
        <v>45170</v>
      </c>
      <c r="M6" s="172"/>
      <c r="N6" s="22">
        <v>44805</v>
      </c>
      <c r="O6" s="22">
        <v>45170</v>
      </c>
      <c r="P6" s="23" t="s">
        <v>10</v>
      </c>
      <c r="Q6" s="171">
        <v>44805</v>
      </c>
      <c r="R6" s="172"/>
      <c r="S6" s="173">
        <v>45170</v>
      </c>
      <c r="T6" s="172"/>
      <c r="U6" s="22">
        <v>44805</v>
      </c>
      <c r="V6" s="22">
        <v>45170</v>
      </c>
      <c r="W6" s="23" t="s">
        <v>10</v>
      </c>
    </row>
    <row r="7" spans="1:24" ht="30.6" customHeight="1" x14ac:dyDescent="0.3">
      <c r="A7" s="24" t="s">
        <v>11</v>
      </c>
      <c r="B7" s="25" t="s">
        <v>12</v>
      </c>
      <c r="C7" s="26"/>
      <c r="D7" s="27"/>
      <c r="E7" s="27"/>
      <c r="F7" s="28"/>
      <c r="G7" s="29"/>
      <c r="H7" s="30"/>
      <c r="I7" s="31"/>
      <c r="J7" s="32"/>
      <c r="K7" s="33"/>
      <c r="L7" s="33"/>
      <c r="M7" s="33"/>
      <c r="N7" s="34"/>
      <c r="O7" s="35"/>
      <c r="P7" s="36"/>
      <c r="Q7" s="37"/>
      <c r="R7" s="38"/>
      <c r="S7" s="38"/>
      <c r="T7" s="38"/>
      <c r="U7" s="39"/>
      <c r="V7" s="35"/>
      <c r="W7" s="40"/>
    </row>
    <row r="8" spans="1:24" ht="30.6" customHeight="1" x14ac:dyDescent="0.3">
      <c r="A8" s="41">
        <v>1</v>
      </c>
      <c r="B8" s="101" t="s">
        <v>13</v>
      </c>
      <c r="C8" s="202">
        <v>3392551.9811455999</v>
      </c>
      <c r="D8" s="103">
        <v>1062326.4164474998</v>
      </c>
      <c r="E8" s="102">
        <v>3623045.4434487997</v>
      </c>
      <c r="F8" s="103">
        <v>1087790.1131142001</v>
      </c>
      <c r="G8" s="42">
        <f>D8/C8</f>
        <v>0.31313489737267708</v>
      </c>
      <c r="H8" s="42">
        <f>F8/E8</f>
        <v>0.30024191804746614</v>
      </c>
      <c r="I8" s="43">
        <f>H8-G8</f>
        <v>-1.289297932521094E-2</v>
      </c>
      <c r="J8" s="104">
        <v>3485255.6331752003</v>
      </c>
      <c r="K8" s="104">
        <v>1137384.8299529999</v>
      </c>
      <c r="L8" s="104">
        <v>3722483.2442349</v>
      </c>
      <c r="M8" s="104">
        <v>1193489.9843617999</v>
      </c>
      <c r="N8" s="44">
        <f>K8/J8</f>
        <v>0.32634186689967393</v>
      </c>
      <c r="O8" s="44">
        <f>M8/L8</f>
        <v>0.32061661693445814</v>
      </c>
      <c r="P8" s="43">
        <f>O8-N8</f>
        <v>-5.725249965215784E-3</v>
      </c>
      <c r="Q8" s="106">
        <v>4337326.8184689004</v>
      </c>
      <c r="R8" s="105">
        <v>2324962.6084245997</v>
      </c>
      <c r="S8" s="106">
        <v>4661784.4496672004</v>
      </c>
      <c r="T8" s="105">
        <v>2091593.0591488997</v>
      </c>
      <c r="U8" s="44">
        <f>R8/Q8</f>
        <v>0.53603583629543605</v>
      </c>
      <c r="V8" s="44">
        <f>T8/S8</f>
        <v>0.44866790426104242</v>
      </c>
      <c r="W8" s="45">
        <f>V8-U8</f>
        <v>-8.7367932034393636E-2</v>
      </c>
    </row>
    <row r="9" spans="1:24" ht="30.6" customHeight="1" x14ac:dyDescent="0.3">
      <c r="A9" s="41">
        <v>2</v>
      </c>
      <c r="B9" s="101" t="s">
        <v>14</v>
      </c>
      <c r="C9" s="202">
        <v>1203659</v>
      </c>
      <c r="D9" s="103">
        <v>497352.95744999999</v>
      </c>
      <c r="E9" s="102">
        <v>1884262</v>
      </c>
      <c r="F9" s="103">
        <v>532707</v>
      </c>
      <c r="G9" s="42">
        <f t="shared" ref="G9:G20" si="0">D9/C9</f>
        <v>0.41320087952651041</v>
      </c>
      <c r="H9" s="42">
        <f t="shared" ref="H9:H20" si="1">F9/E9</f>
        <v>0.28271386887810718</v>
      </c>
      <c r="I9" s="43">
        <f t="shared" ref="I9:I20" si="2">H9-G9</f>
        <v>-0.13048701064840323</v>
      </c>
      <c r="J9" s="104">
        <v>945536</v>
      </c>
      <c r="K9" s="104">
        <v>418463.25475000008</v>
      </c>
      <c r="L9" s="104">
        <v>1026587</v>
      </c>
      <c r="M9" s="104">
        <v>435960</v>
      </c>
      <c r="N9" s="44">
        <f t="shared" ref="N9:N20" si="3">K9/J9</f>
        <v>0.44256723673133552</v>
      </c>
      <c r="O9" s="44">
        <f t="shared" ref="O9:O20" si="4">M9/L9</f>
        <v>0.42466931687231574</v>
      </c>
      <c r="P9" s="43">
        <f t="shared" ref="P9:P20" si="5">O9-N9</f>
        <v>-1.7897919859019784E-2</v>
      </c>
      <c r="Q9" s="106">
        <v>1210417</v>
      </c>
      <c r="R9" s="102">
        <v>464056.08153999993</v>
      </c>
      <c r="S9" s="106">
        <v>747923.00000000012</v>
      </c>
      <c r="T9" s="102">
        <v>503363.71</v>
      </c>
      <c r="U9" s="44">
        <f t="shared" ref="U9:U50" si="6">R9/Q9</f>
        <v>0.38338529741403166</v>
      </c>
      <c r="V9" s="44">
        <f t="shared" ref="V9:V52" si="7">T9/S9</f>
        <v>0.67301541736248238</v>
      </c>
      <c r="W9" s="45">
        <f t="shared" ref="W9:W52" si="8">V9-U9</f>
        <v>0.28963011994845073</v>
      </c>
    </row>
    <row r="10" spans="1:24" ht="30.6" customHeight="1" x14ac:dyDescent="0.3">
      <c r="A10" s="41">
        <v>3</v>
      </c>
      <c r="B10" s="101" t="s">
        <v>15</v>
      </c>
      <c r="C10" s="202">
        <v>305160.05005299998</v>
      </c>
      <c r="D10" s="103">
        <v>77626.027806100014</v>
      </c>
      <c r="E10" s="102">
        <v>329776.62268499995</v>
      </c>
      <c r="F10" s="103">
        <v>91918.130595800016</v>
      </c>
      <c r="G10" s="42">
        <f t="shared" si="0"/>
        <v>0.2543780805928495</v>
      </c>
      <c r="H10" s="42">
        <f t="shared" si="1"/>
        <v>0.27872846124571871</v>
      </c>
      <c r="I10" s="43">
        <f t="shared" si="2"/>
        <v>2.4350380652869208E-2</v>
      </c>
      <c r="J10" s="104">
        <v>258406.14298189993</v>
      </c>
      <c r="K10" s="104">
        <v>102353.9212843</v>
      </c>
      <c r="L10" s="104">
        <v>283696.2286343</v>
      </c>
      <c r="M10" s="104">
        <v>120300.90928129999</v>
      </c>
      <c r="N10" s="44">
        <f t="shared" si="3"/>
        <v>0.39609709004274479</v>
      </c>
      <c r="O10" s="44">
        <f t="shared" si="4"/>
        <v>0.4240483204885126</v>
      </c>
      <c r="P10" s="43">
        <f t="shared" si="5"/>
        <v>2.7951230445767805E-2</v>
      </c>
      <c r="Q10" s="106">
        <v>330407.66553</v>
      </c>
      <c r="R10" s="102">
        <v>206003.94730600002</v>
      </c>
      <c r="S10" s="106">
        <v>339694.8432612</v>
      </c>
      <c r="T10" s="102">
        <v>217308.18771490001</v>
      </c>
      <c r="U10" s="44">
        <f t="shared" si="6"/>
        <v>0.62348416455639255</v>
      </c>
      <c r="V10" s="44">
        <f t="shared" si="7"/>
        <v>0.63971588626032283</v>
      </c>
      <c r="W10" s="45">
        <f t="shared" si="8"/>
        <v>1.623172170393028E-2</v>
      </c>
    </row>
    <row r="11" spans="1:24" ht="30.6" customHeight="1" x14ac:dyDescent="0.3">
      <c r="A11" s="41">
        <v>4</v>
      </c>
      <c r="B11" s="101" t="s">
        <v>16</v>
      </c>
      <c r="C11" s="202">
        <v>80032.51238</v>
      </c>
      <c r="D11" s="103">
        <v>38588.427566600003</v>
      </c>
      <c r="E11" s="102">
        <v>90222.13973000001</v>
      </c>
      <c r="F11" s="103">
        <v>49959.604993199995</v>
      </c>
      <c r="G11" s="42">
        <f t="shared" si="0"/>
        <v>0.48215939271504354</v>
      </c>
      <c r="H11" s="42">
        <f t="shared" si="1"/>
        <v>0.55373997050734758</v>
      </c>
      <c r="I11" s="43">
        <f t="shared" si="2"/>
        <v>7.1580577792304034E-2</v>
      </c>
      <c r="J11" s="104">
        <v>436475.07463999995</v>
      </c>
      <c r="K11" s="104">
        <v>191331.85281760001</v>
      </c>
      <c r="L11" s="104">
        <v>477515.38546999992</v>
      </c>
      <c r="M11" s="104">
        <v>233936.77195140001</v>
      </c>
      <c r="N11" s="44">
        <f t="shared" si="3"/>
        <v>0.43835688206344547</v>
      </c>
      <c r="O11" s="44">
        <f t="shared" si="4"/>
        <v>0.489904156116656</v>
      </c>
      <c r="P11" s="43">
        <f t="shared" si="5"/>
        <v>5.1547274053210523E-2</v>
      </c>
      <c r="Q11" s="106">
        <v>758167.95042999997</v>
      </c>
      <c r="R11" s="102">
        <v>408594.92530370009</v>
      </c>
      <c r="S11" s="106">
        <v>855888.67288999993</v>
      </c>
      <c r="T11" s="102">
        <v>472314.55144750001</v>
      </c>
      <c r="U11" s="44">
        <f t="shared" si="6"/>
        <v>0.53892402741630374</v>
      </c>
      <c r="V11" s="44">
        <f t="shared" si="7"/>
        <v>0.55184110551747256</v>
      </c>
      <c r="W11" s="45">
        <f t="shared" si="8"/>
        <v>1.2917078101168822E-2</v>
      </c>
    </row>
    <row r="12" spans="1:24" ht="30.6" customHeight="1" x14ac:dyDescent="0.3">
      <c r="A12" s="41">
        <v>5</v>
      </c>
      <c r="B12" s="101" t="s">
        <v>17</v>
      </c>
      <c r="C12" s="202">
        <v>246759</v>
      </c>
      <c r="D12" s="103">
        <v>108638</v>
      </c>
      <c r="E12" s="102">
        <v>262549</v>
      </c>
      <c r="F12" s="103">
        <v>116190</v>
      </c>
      <c r="G12" s="42">
        <f t="shared" si="0"/>
        <v>0.44025952447529776</v>
      </c>
      <c r="H12" s="42">
        <f t="shared" si="1"/>
        <v>0.44254596284883962</v>
      </c>
      <c r="I12" s="43">
        <f t="shared" si="2"/>
        <v>2.2864383735418659E-3</v>
      </c>
      <c r="J12" s="104">
        <v>422347</v>
      </c>
      <c r="K12" s="104">
        <v>197481</v>
      </c>
      <c r="L12" s="104">
        <v>449762</v>
      </c>
      <c r="M12" s="104">
        <v>219122</v>
      </c>
      <c r="N12" s="44">
        <f t="shared" si="3"/>
        <v>0.46757997570717919</v>
      </c>
      <c r="O12" s="44">
        <f t="shared" si="4"/>
        <v>0.48719545003802012</v>
      </c>
      <c r="P12" s="43">
        <f t="shared" si="5"/>
        <v>1.9615474330840932E-2</v>
      </c>
      <c r="Q12" s="106">
        <v>718064</v>
      </c>
      <c r="R12" s="102">
        <v>383583</v>
      </c>
      <c r="S12" s="106">
        <v>745017</v>
      </c>
      <c r="T12" s="102">
        <v>367390</v>
      </c>
      <c r="U12" s="44">
        <f t="shared" si="6"/>
        <v>0.53419054568952073</v>
      </c>
      <c r="V12" s="44">
        <f t="shared" si="7"/>
        <v>0.49312968697358583</v>
      </c>
      <c r="W12" s="45">
        <f t="shared" si="8"/>
        <v>-4.10608587159349E-2</v>
      </c>
    </row>
    <row r="13" spans="1:24" ht="30.6" customHeight="1" x14ac:dyDescent="0.3">
      <c r="A13" s="41">
        <v>6</v>
      </c>
      <c r="B13" s="101" t="s">
        <v>18</v>
      </c>
      <c r="C13" s="202">
        <v>1322</v>
      </c>
      <c r="D13" s="103">
        <v>497</v>
      </c>
      <c r="E13" s="102">
        <v>1632.89346</v>
      </c>
      <c r="F13" s="103">
        <v>560.88585</v>
      </c>
      <c r="G13" s="42">
        <f t="shared" si="0"/>
        <v>0.37594553706505296</v>
      </c>
      <c r="H13" s="42">
        <f t="shared" si="1"/>
        <v>0.34349200590220996</v>
      </c>
      <c r="I13" s="43">
        <f t="shared" si="2"/>
        <v>-3.2453531162842997E-2</v>
      </c>
      <c r="J13" s="104">
        <v>22431</v>
      </c>
      <c r="K13" s="104">
        <v>14871.5833355</v>
      </c>
      <c r="L13" s="104">
        <v>36734.810620000004</v>
      </c>
      <c r="M13" s="104">
        <v>25813.375860000004</v>
      </c>
      <c r="N13" s="44">
        <v>0</v>
      </c>
      <c r="O13" s="44">
        <f t="shared" si="4"/>
        <v>0.70269522080906266</v>
      </c>
      <c r="P13" s="43">
        <f t="shared" si="5"/>
        <v>0.70269522080906266</v>
      </c>
      <c r="Q13" s="106">
        <v>83363</v>
      </c>
      <c r="R13" s="102">
        <v>64378</v>
      </c>
      <c r="S13" s="106">
        <v>84340.841509999998</v>
      </c>
      <c r="T13" s="102">
        <v>82292.025909999997</v>
      </c>
      <c r="U13" s="44">
        <f t="shared" si="6"/>
        <v>0.77226107505727959</v>
      </c>
      <c r="V13" s="44">
        <f t="shared" si="7"/>
        <v>0.9757079065928328</v>
      </c>
      <c r="W13" s="45">
        <f t="shared" si="8"/>
        <v>0.20344683153555321</v>
      </c>
    </row>
    <row r="14" spans="1:24" ht="30.6" customHeight="1" x14ac:dyDescent="0.3">
      <c r="A14" s="41">
        <v>7</v>
      </c>
      <c r="B14" s="101" t="s">
        <v>19</v>
      </c>
      <c r="C14" s="202">
        <v>466318.03687460005</v>
      </c>
      <c r="D14" s="103">
        <v>176658.22090309995</v>
      </c>
      <c r="E14" s="102">
        <v>496283.43248459999</v>
      </c>
      <c r="F14" s="103">
        <v>187701.41892940007</v>
      </c>
      <c r="G14" s="42">
        <f t="shared" si="0"/>
        <v>0.37883634544165407</v>
      </c>
      <c r="H14" s="42">
        <f t="shared" si="1"/>
        <v>0.37821415474155401</v>
      </c>
      <c r="I14" s="43">
        <f t="shared" si="2"/>
        <v>-6.2219070010005595E-4</v>
      </c>
      <c r="J14" s="104">
        <v>665661.78804259992</v>
      </c>
      <c r="K14" s="104">
        <v>377613.60941080004</v>
      </c>
      <c r="L14" s="104">
        <v>725645.37950070004</v>
      </c>
      <c r="M14" s="104">
        <v>409583.26959440007</v>
      </c>
      <c r="N14" s="44">
        <f t="shared" si="3"/>
        <v>0.56727547861983352</v>
      </c>
      <c r="O14" s="44">
        <f t="shared" si="4"/>
        <v>0.56443998840897314</v>
      </c>
      <c r="P14" s="43">
        <f t="shared" si="5"/>
        <v>-2.8354902108603808E-3</v>
      </c>
      <c r="Q14" s="106">
        <v>942904.32136900013</v>
      </c>
      <c r="R14" s="102">
        <v>515310.28959360003</v>
      </c>
      <c r="S14" s="106">
        <v>1044076.5304628998</v>
      </c>
      <c r="T14" s="102">
        <v>548850.82011860004</v>
      </c>
      <c r="U14" s="44">
        <f t="shared" si="6"/>
        <v>0.5465138698753893</v>
      </c>
      <c r="V14" s="44">
        <f t="shared" si="7"/>
        <v>0.52568064131779935</v>
      </c>
      <c r="W14" s="45">
        <f t="shared" si="8"/>
        <v>-2.0833228557589956E-2</v>
      </c>
    </row>
    <row r="15" spans="1:24" ht="30.6" customHeight="1" x14ac:dyDescent="0.3">
      <c r="A15" s="41">
        <v>8</v>
      </c>
      <c r="B15" s="101" t="s">
        <v>20</v>
      </c>
      <c r="C15" s="202">
        <v>123633.61330919999</v>
      </c>
      <c r="D15" s="103">
        <v>49268.501715700004</v>
      </c>
      <c r="E15" s="102">
        <v>137088.94741599998</v>
      </c>
      <c r="F15" s="103">
        <v>55556.31409320001</v>
      </c>
      <c r="G15" s="42">
        <f t="shared" si="0"/>
        <v>0.39850409930576514</v>
      </c>
      <c r="H15" s="42">
        <f t="shared" si="1"/>
        <v>0.40525742695078787</v>
      </c>
      <c r="I15" s="43">
        <f t="shared" si="2"/>
        <v>6.7533276450227331E-3</v>
      </c>
      <c r="J15" s="104">
        <v>334677.00866339996</v>
      </c>
      <c r="K15" s="104">
        <v>119695.98791</v>
      </c>
      <c r="L15" s="104">
        <v>360962.54613149998</v>
      </c>
      <c r="M15" s="104">
        <v>129044.74754490002</v>
      </c>
      <c r="N15" s="44">
        <f t="shared" si="3"/>
        <v>0.35764628227086775</v>
      </c>
      <c r="O15" s="44">
        <f t="shared" si="4"/>
        <v>0.35750176556514135</v>
      </c>
      <c r="P15" s="43">
        <f t="shared" si="5"/>
        <v>-1.4451670572640518E-4</v>
      </c>
      <c r="Q15" s="106">
        <v>433635.55780169996</v>
      </c>
      <c r="R15" s="102">
        <v>265438.8451639</v>
      </c>
      <c r="S15" s="106">
        <v>470061.2797228999</v>
      </c>
      <c r="T15" s="102">
        <v>261365.01232250003</v>
      </c>
      <c r="U15" s="44">
        <f t="shared" si="6"/>
        <v>0.61212426054157731</v>
      </c>
      <c r="V15" s="44">
        <f t="shared" si="7"/>
        <v>0.55602327525588602</v>
      </c>
      <c r="W15" s="45">
        <f t="shared" si="8"/>
        <v>-5.6100985285691296E-2</v>
      </c>
    </row>
    <row r="16" spans="1:24" ht="30.6" customHeight="1" x14ac:dyDescent="0.3">
      <c r="A16" s="41">
        <v>9</v>
      </c>
      <c r="B16" s="101" t="s">
        <v>21</v>
      </c>
      <c r="C16" s="202">
        <v>143933.08648190001</v>
      </c>
      <c r="D16" s="103">
        <v>42360.412970900004</v>
      </c>
      <c r="E16" s="102">
        <v>159044.87628089997</v>
      </c>
      <c r="F16" s="103">
        <v>41891.235535899999</v>
      </c>
      <c r="G16" s="42">
        <f t="shared" si="0"/>
        <v>0.29430629194647989</v>
      </c>
      <c r="H16" s="42">
        <f t="shared" si="1"/>
        <v>0.26339255004928946</v>
      </c>
      <c r="I16" s="43">
        <f t="shared" si="2"/>
        <v>-3.0913741897190428E-2</v>
      </c>
      <c r="J16" s="104">
        <v>381315.9191224</v>
      </c>
      <c r="K16" s="104">
        <v>134080.85784330001</v>
      </c>
      <c r="L16" s="104">
        <v>407423.77842089999</v>
      </c>
      <c r="M16" s="104">
        <v>140070.03483009999</v>
      </c>
      <c r="N16" s="44">
        <f t="shared" si="3"/>
        <v>0.3516266988063011</v>
      </c>
      <c r="O16" s="44">
        <f t="shared" si="4"/>
        <v>0.34379445248135937</v>
      </c>
      <c r="P16" s="43">
        <f t="shared" si="5"/>
        <v>-7.8322463249417273E-3</v>
      </c>
      <c r="Q16" s="106">
        <v>572433.86564560002</v>
      </c>
      <c r="R16" s="102">
        <v>528227.74792680005</v>
      </c>
      <c r="S16" s="106">
        <v>626459.32901179988</v>
      </c>
      <c r="T16" s="102">
        <v>480546.06080749986</v>
      </c>
      <c r="U16" s="44">
        <f t="shared" si="6"/>
        <v>0.9227751529533571</v>
      </c>
      <c r="V16" s="44">
        <f t="shared" si="7"/>
        <v>0.76708261582684223</v>
      </c>
      <c r="W16" s="45">
        <f t="shared" si="8"/>
        <v>-0.15569253712651487</v>
      </c>
    </row>
    <row r="17" spans="1:24" ht="30.6" customHeight="1" x14ac:dyDescent="0.3">
      <c r="A17" s="41">
        <v>10</v>
      </c>
      <c r="B17" s="101" t="s">
        <v>22</v>
      </c>
      <c r="C17" s="202">
        <v>95390.33</v>
      </c>
      <c r="D17" s="103">
        <v>14811.855734800003</v>
      </c>
      <c r="E17" s="102">
        <v>103379</v>
      </c>
      <c r="F17" s="103">
        <v>16357</v>
      </c>
      <c r="G17" s="42">
        <f t="shared" si="0"/>
        <v>0.15527628151406964</v>
      </c>
      <c r="H17" s="42">
        <f t="shared" si="1"/>
        <v>0.15822362375337351</v>
      </c>
      <c r="I17" s="43">
        <f t="shared" si="2"/>
        <v>2.947342239303874E-3</v>
      </c>
      <c r="J17" s="104">
        <v>152373.449204</v>
      </c>
      <c r="K17" s="104">
        <v>37060.525108200003</v>
      </c>
      <c r="L17" s="104">
        <v>165454</v>
      </c>
      <c r="M17" s="104">
        <v>40814</v>
      </c>
      <c r="N17" s="44">
        <f t="shared" si="3"/>
        <v>0.24322167216010698</v>
      </c>
      <c r="O17" s="44">
        <f t="shared" si="4"/>
        <v>0.24667883520495124</v>
      </c>
      <c r="P17" s="43">
        <f t="shared" si="5"/>
        <v>3.4571630448442525E-3</v>
      </c>
      <c r="Q17" s="106">
        <v>463381.03035271005</v>
      </c>
      <c r="R17" s="102">
        <v>212396.57361259998</v>
      </c>
      <c r="S17" s="106">
        <v>458596</v>
      </c>
      <c r="T17" s="102">
        <v>228193</v>
      </c>
      <c r="U17" s="44">
        <f t="shared" si="6"/>
        <v>0.45836268578135547</v>
      </c>
      <c r="V17" s="44">
        <f t="shared" si="7"/>
        <v>0.49759047178780452</v>
      </c>
      <c r="W17" s="45">
        <f t="shared" si="8"/>
        <v>3.922778600644905E-2</v>
      </c>
    </row>
    <row r="18" spans="1:24" ht="30.6" customHeight="1" x14ac:dyDescent="0.3">
      <c r="A18" s="41">
        <v>11</v>
      </c>
      <c r="B18" s="101" t="s">
        <v>23</v>
      </c>
      <c r="C18" s="202">
        <v>2193695</v>
      </c>
      <c r="D18" s="103">
        <v>1327542</v>
      </c>
      <c r="E18" s="102">
        <v>2369658</v>
      </c>
      <c r="F18" s="103">
        <v>1400436</v>
      </c>
      <c r="G18" s="42">
        <f t="shared" si="0"/>
        <v>0.60516252259315906</v>
      </c>
      <c r="H18" s="42">
        <f t="shared" si="1"/>
        <v>0.59098654742583112</v>
      </c>
      <c r="I18" s="43">
        <f t="shared" si="2"/>
        <v>-1.4175975167327937E-2</v>
      </c>
      <c r="J18" s="104">
        <v>4412507</v>
      </c>
      <c r="K18" s="104">
        <v>1285545</v>
      </c>
      <c r="L18" s="104">
        <v>4685172</v>
      </c>
      <c r="M18" s="104">
        <v>1444211</v>
      </c>
      <c r="N18" s="44">
        <f t="shared" si="3"/>
        <v>0.29134118087518046</v>
      </c>
      <c r="O18" s="44">
        <f t="shared" si="4"/>
        <v>0.30825143666016958</v>
      </c>
      <c r="P18" s="43">
        <f t="shared" si="5"/>
        <v>1.6910255784989114E-2</v>
      </c>
      <c r="Q18" s="106">
        <v>5819821</v>
      </c>
      <c r="R18" s="102">
        <v>4024699</v>
      </c>
      <c r="S18" s="106">
        <v>6185032</v>
      </c>
      <c r="T18" s="102">
        <v>4251353</v>
      </c>
      <c r="U18" s="44">
        <f t="shared" si="6"/>
        <v>0.69155030713143928</v>
      </c>
      <c r="V18" s="44">
        <f t="shared" si="7"/>
        <v>0.68736152052244837</v>
      </c>
      <c r="W18" s="45">
        <f t="shared" si="8"/>
        <v>-4.1887866089909132E-3</v>
      </c>
    </row>
    <row r="19" spans="1:24" s="51" customFormat="1" ht="30.6" customHeight="1" thickBot="1" x14ac:dyDescent="0.35">
      <c r="A19" s="46">
        <v>12</v>
      </c>
      <c r="B19" s="107" t="s">
        <v>24</v>
      </c>
      <c r="C19" s="108">
        <v>266068.90095739998</v>
      </c>
      <c r="D19" s="110">
        <v>96277.819370800004</v>
      </c>
      <c r="E19" s="109">
        <v>285360.9600125</v>
      </c>
      <c r="F19" s="110">
        <v>112832.96337369998</v>
      </c>
      <c r="G19" s="47">
        <f t="shared" si="0"/>
        <v>0.36185295998277883</v>
      </c>
      <c r="H19" s="47">
        <f t="shared" si="1"/>
        <v>0.39540434461938112</v>
      </c>
      <c r="I19" s="48">
        <f t="shared" si="2"/>
        <v>3.3551384636602288E-2</v>
      </c>
      <c r="J19" s="111">
        <v>517823.03457449999</v>
      </c>
      <c r="K19" s="111">
        <v>256560.3236261</v>
      </c>
      <c r="L19" s="111">
        <v>558306.61845750001</v>
      </c>
      <c r="M19" s="111">
        <v>390693.2700002999</v>
      </c>
      <c r="N19" s="49">
        <f t="shared" si="3"/>
        <v>0.4954594649056468</v>
      </c>
      <c r="O19" s="49">
        <f t="shared" si="4"/>
        <v>0.69978262317526274</v>
      </c>
      <c r="P19" s="48">
        <f t="shared" si="5"/>
        <v>0.20432315826961595</v>
      </c>
      <c r="Q19" s="112">
        <v>976287.4689187</v>
      </c>
      <c r="R19" s="109">
        <v>605526.8190762999</v>
      </c>
      <c r="S19" s="112">
        <v>1038362.5821160999</v>
      </c>
      <c r="T19" s="109">
        <v>715937.10205749981</v>
      </c>
      <c r="U19" s="49">
        <f t="shared" si="6"/>
        <v>0.62023414040841784</v>
      </c>
      <c r="V19" s="49">
        <f t="shared" si="7"/>
        <v>0.68948661516527032</v>
      </c>
      <c r="W19" s="50">
        <f t="shared" si="8"/>
        <v>6.9252474756852478E-2</v>
      </c>
      <c r="X19" s="21"/>
    </row>
    <row r="20" spans="1:24" s="63" customFormat="1" ht="30.6" customHeight="1" thickBot="1" x14ac:dyDescent="0.35">
      <c r="A20" s="52"/>
      <c r="B20" s="53" t="s">
        <v>25</v>
      </c>
      <c r="C20" s="54">
        <f>SUM(C8:C19)</f>
        <v>8518523.5112017002</v>
      </c>
      <c r="D20" s="54">
        <f t="shared" ref="D20:F20" si="9">SUM(D8:D19)</f>
        <v>3491947.6399655002</v>
      </c>
      <c r="E20" s="54">
        <f t="shared" si="9"/>
        <v>9742303.3155177981</v>
      </c>
      <c r="F20" s="54">
        <f t="shared" si="9"/>
        <v>3693900.6664854004</v>
      </c>
      <c r="G20" s="55">
        <f t="shared" si="0"/>
        <v>0.40992404791436615</v>
      </c>
      <c r="H20" s="55">
        <f t="shared" si="1"/>
        <v>0.37916091778847183</v>
      </c>
      <c r="I20" s="56">
        <f t="shared" si="2"/>
        <v>-3.0763130125894322E-2</v>
      </c>
      <c r="J20" s="57">
        <f>SUM(J8:J19)</f>
        <v>12034809.050403999</v>
      </c>
      <c r="K20" s="57">
        <f t="shared" ref="K20:M20" si="10">SUM(K8:K19)</f>
        <v>4272442.7460388001</v>
      </c>
      <c r="L20" s="57">
        <f t="shared" si="10"/>
        <v>12899742.9914698</v>
      </c>
      <c r="M20" s="57">
        <f t="shared" si="10"/>
        <v>4783039.3634241987</v>
      </c>
      <c r="N20" s="58">
        <f t="shared" si="3"/>
        <v>0.35500710714603134</v>
      </c>
      <c r="O20" s="58">
        <f t="shared" si="4"/>
        <v>0.37078563244144275</v>
      </c>
      <c r="P20" s="59">
        <f t="shared" si="5"/>
        <v>1.5778525295411405E-2</v>
      </c>
      <c r="Q20" s="60">
        <f>SUM(Q8:Q19)</f>
        <v>16646209.67851661</v>
      </c>
      <c r="R20" s="60">
        <f t="shared" ref="R20:T20" si="11">SUM(R8:R19)</f>
        <v>10003177.837947499</v>
      </c>
      <c r="S20" s="60">
        <f t="shared" si="11"/>
        <v>17257236.528642099</v>
      </c>
      <c r="T20" s="60">
        <f t="shared" si="11"/>
        <v>10220506.5295274</v>
      </c>
      <c r="U20" s="58">
        <f t="shared" si="6"/>
        <v>0.60092826121597376</v>
      </c>
      <c r="V20" s="58">
        <f t="shared" si="7"/>
        <v>0.59224468022816223</v>
      </c>
      <c r="W20" s="61">
        <f t="shared" si="8"/>
        <v>-8.6835809878115233E-3</v>
      </c>
      <c r="X20" s="62"/>
    </row>
    <row r="21" spans="1:24" ht="30.6" customHeight="1" x14ac:dyDescent="0.3">
      <c r="A21" s="64" t="s">
        <v>26</v>
      </c>
      <c r="B21" s="25" t="s">
        <v>27</v>
      </c>
      <c r="C21" s="113"/>
      <c r="D21" s="114"/>
      <c r="E21" s="114"/>
      <c r="F21" s="115"/>
      <c r="G21" s="65"/>
      <c r="H21" s="65"/>
      <c r="I21" s="66"/>
      <c r="J21" s="116"/>
      <c r="K21" s="117"/>
      <c r="L21" s="118"/>
      <c r="M21" s="118"/>
      <c r="N21" s="67"/>
      <c r="O21" s="68"/>
      <c r="P21" s="66"/>
      <c r="Q21" s="119"/>
      <c r="R21" s="120"/>
      <c r="S21" s="121"/>
      <c r="T21" s="122"/>
      <c r="U21" s="67"/>
      <c r="V21" s="68"/>
      <c r="W21" s="69">
        <f t="shared" si="8"/>
        <v>0</v>
      </c>
    </row>
    <row r="22" spans="1:24" ht="30.6" customHeight="1" x14ac:dyDescent="0.3">
      <c r="A22" s="41">
        <v>13</v>
      </c>
      <c r="B22" s="101" t="s">
        <v>28</v>
      </c>
      <c r="C22" s="125">
        <v>119080.28312759291</v>
      </c>
      <c r="D22" s="124">
        <v>31854.536567283056</v>
      </c>
      <c r="E22" s="123">
        <v>33725.950811775008</v>
      </c>
      <c r="F22" s="124">
        <v>29118.286172500018</v>
      </c>
      <c r="G22" s="42">
        <f>D22/C22</f>
        <v>0.26750470968524109</v>
      </c>
      <c r="H22" s="42">
        <f>F22/E22</f>
        <v>0.8633792516335439</v>
      </c>
      <c r="I22" s="43">
        <f>H22-G22</f>
        <v>0.5958745419483028</v>
      </c>
      <c r="J22" s="125">
        <v>112502.10906597314</v>
      </c>
      <c r="K22" s="126">
        <v>87480.518795771277</v>
      </c>
      <c r="L22" s="127">
        <v>185856.04623152697</v>
      </c>
      <c r="M22" s="127">
        <v>84423.055126600011</v>
      </c>
      <c r="N22" s="44">
        <f>K22/J22</f>
        <v>0.77759003384079861</v>
      </c>
      <c r="O22" s="44">
        <f>M22/L22</f>
        <v>0.4542389491135061</v>
      </c>
      <c r="P22" s="43">
        <f>O22-N22</f>
        <v>-0.32335108472729251</v>
      </c>
      <c r="Q22" s="112">
        <v>278967.86776418623</v>
      </c>
      <c r="R22" s="109">
        <v>109322.21535352046</v>
      </c>
      <c r="S22" s="112">
        <v>299273.296224288</v>
      </c>
      <c r="T22" s="109">
        <v>126919.43298237695</v>
      </c>
      <c r="U22" s="44">
        <f t="shared" si="6"/>
        <v>0.3918810299899177</v>
      </c>
      <c r="V22" s="44">
        <f t="shared" si="7"/>
        <v>0.42409207431343354</v>
      </c>
      <c r="W22" s="45">
        <f t="shared" si="8"/>
        <v>3.2211044323515847E-2</v>
      </c>
    </row>
    <row r="23" spans="1:24" ht="30.6" customHeight="1" x14ac:dyDescent="0.3">
      <c r="A23" s="41">
        <v>14</v>
      </c>
      <c r="B23" s="101" t="s">
        <v>29</v>
      </c>
      <c r="C23" s="130">
        <v>0</v>
      </c>
      <c r="D23" s="129">
        <v>0</v>
      </c>
      <c r="E23" s="128">
        <v>0</v>
      </c>
      <c r="F23" s="129">
        <v>0</v>
      </c>
      <c r="G23" s="42">
        <v>0</v>
      </c>
      <c r="H23" s="42">
        <v>0</v>
      </c>
      <c r="I23" s="43">
        <v>0</v>
      </c>
      <c r="J23" s="130">
        <v>0</v>
      </c>
      <c r="K23" s="131">
        <v>0</v>
      </c>
      <c r="L23" s="132">
        <v>10094.970123399999</v>
      </c>
      <c r="M23" s="132">
        <v>11208.279285899991</v>
      </c>
      <c r="N23" s="44" t="e">
        <f t="shared" ref="N23:N33" si="12">K23/J23</f>
        <v>#DIV/0!</v>
      </c>
      <c r="O23" s="44">
        <v>0</v>
      </c>
      <c r="P23" s="43" t="e">
        <f t="shared" ref="P23:P33" si="13">O23-N23</f>
        <v>#DIV/0!</v>
      </c>
      <c r="Q23" s="106">
        <v>92918.269000000015</v>
      </c>
      <c r="R23" s="102">
        <v>97204.52</v>
      </c>
      <c r="S23" s="106">
        <v>91940.054482820997</v>
      </c>
      <c r="T23" s="102">
        <v>93339.67728019999</v>
      </c>
      <c r="U23" s="44">
        <f t="shared" si="6"/>
        <v>1.0461292601135304</v>
      </c>
      <c r="V23" s="44">
        <f t="shared" si="7"/>
        <v>1.0152232104413264</v>
      </c>
      <c r="W23" s="45">
        <f t="shared" si="8"/>
        <v>-3.0906049672204006E-2</v>
      </c>
    </row>
    <row r="24" spans="1:24" ht="30.6" customHeight="1" x14ac:dyDescent="0.3">
      <c r="A24" s="41">
        <v>15</v>
      </c>
      <c r="B24" s="101" t="s">
        <v>30</v>
      </c>
      <c r="C24" s="130">
        <v>1020427.0357619999</v>
      </c>
      <c r="D24" s="129">
        <v>740282.16655210068</v>
      </c>
      <c r="E24" s="128">
        <v>1386590.4561305002</v>
      </c>
      <c r="F24" s="129">
        <v>1048124.9635323999</v>
      </c>
      <c r="G24" s="42">
        <f t="shared" ref="G24:G33" si="14">D24/C24</f>
        <v>0.72546310574699524</v>
      </c>
      <c r="H24" s="42">
        <f t="shared" ref="H24:H33" si="15">F24/E24</f>
        <v>0.75590089265244054</v>
      </c>
      <c r="I24" s="43">
        <f t="shared" ref="I24:I33" si="16">H24-G24</f>
        <v>3.0437786905445297E-2</v>
      </c>
      <c r="J24" s="130">
        <v>1837011.7046916999</v>
      </c>
      <c r="K24" s="131">
        <v>1967771.2670664755</v>
      </c>
      <c r="L24" s="132">
        <v>2274662.3769514002</v>
      </c>
      <c r="M24" s="132">
        <v>3012427.890452059</v>
      </c>
      <c r="N24" s="44">
        <f t="shared" si="12"/>
        <v>1.0711805820511746</v>
      </c>
      <c r="O24" s="44">
        <f t="shared" ref="O24:O33" si="17">M24/L24</f>
        <v>1.3243406674222324</v>
      </c>
      <c r="P24" s="43">
        <f t="shared" si="13"/>
        <v>0.25316008537105783</v>
      </c>
      <c r="Q24" s="106">
        <v>3038417.4006650001</v>
      </c>
      <c r="R24" s="102">
        <v>3216648.388036448</v>
      </c>
      <c r="S24" s="106">
        <v>3838574.0499182995</v>
      </c>
      <c r="T24" s="102">
        <v>4620213.8856808292</v>
      </c>
      <c r="U24" s="44">
        <f t="shared" si="6"/>
        <v>1.058659151745392</v>
      </c>
      <c r="V24" s="44">
        <f t="shared" si="7"/>
        <v>1.2036276558945544</v>
      </c>
      <c r="W24" s="45">
        <f t="shared" si="8"/>
        <v>0.1449685041491624</v>
      </c>
    </row>
    <row r="25" spans="1:24" ht="30.6" customHeight="1" x14ac:dyDescent="0.3">
      <c r="A25" s="41">
        <v>16</v>
      </c>
      <c r="B25" s="101" t="s">
        <v>31</v>
      </c>
      <c r="C25" s="130">
        <v>91780.318006399975</v>
      </c>
      <c r="D25" s="129">
        <v>91787</v>
      </c>
      <c r="E25" s="128">
        <v>155507.07825019999</v>
      </c>
      <c r="F25" s="129">
        <v>111407.7002126</v>
      </c>
      <c r="G25" s="42">
        <f t="shared" si="14"/>
        <v>1.0000728042105886</v>
      </c>
      <c r="H25" s="42">
        <f t="shared" si="15"/>
        <v>0.71641562214520438</v>
      </c>
      <c r="I25" s="43">
        <f t="shared" si="16"/>
        <v>-0.28365718206538426</v>
      </c>
      <c r="J25" s="130">
        <v>489478.89380800002</v>
      </c>
      <c r="K25" s="131">
        <v>520040.21498950012</v>
      </c>
      <c r="L25" s="132">
        <v>788022.65038640006</v>
      </c>
      <c r="M25" s="132">
        <v>682112.89911880007</v>
      </c>
      <c r="N25" s="44">
        <f t="shared" si="12"/>
        <v>1.0624364432626341</v>
      </c>
      <c r="O25" s="44">
        <f t="shared" si="17"/>
        <v>0.86560062554589257</v>
      </c>
      <c r="P25" s="43">
        <f t="shared" si="13"/>
        <v>-0.19683581771674152</v>
      </c>
      <c r="Q25" s="106">
        <v>1471636.6374104996</v>
      </c>
      <c r="R25" s="102">
        <v>1626594.0107171999</v>
      </c>
      <c r="S25" s="106">
        <v>2575489.3824841999</v>
      </c>
      <c r="T25" s="102">
        <v>1853129.5348642999</v>
      </c>
      <c r="U25" s="44">
        <f t="shared" si="6"/>
        <v>1.1052959469528865</v>
      </c>
      <c r="V25" s="44">
        <f t="shared" si="7"/>
        <v>0.71952520847779833</v>
      </c>
      <c r="W25" s="45">
        <f t="shared" si="8"/>
        <v>-0.38577073847508814</v>
      </c>
    </row>
    <row r="26" spans="1:24" ht="30.6" customHeight="1" x14ac:dyDescent="0.3">
      <c r="A26" s="41">
        <v>17</v>
      </c>
      <c r="B26" s="101" t="s">
        <v>32</v>
      </c>
      <c r="C26" s="130">
        <v>0</v>
      </c>
      <c r="D26" s="129">
        <v>0</v>
      </c>
      <c r="E26" s="128">
        <v>78549.94</v>
      </c>
      <c r="F26" s="129">
        <v>69795.56</v>
      </c>
      <c r="G26" s="42" t="e">
        <f t="shared" si="14"/>
        <v>#DIV/0!</v>
      </c>
      <c r="H26" s="42">
        <f t="shared" si="15"/>
        <v>0.88855013765764801</v>
      </c>
      <c r="I26" s="43" t="e">
        <f t="shared" si="16"/>
        <v>#DIV/0!</v>
      </c>
      <c r="J26" s="130">
        <v>0</v>
      </c>
      <c r="K26" s="131">
        <v>0</v>
      </c>
      <c r="L26" s="132">
        <v>147748.69999999998</v>
      </c>
      <c r="M26" s="132">
        <v>141077.94</v>
      </c>
      <c r="N26" s="44" t="e">
        <f t="shared" si="12"/>
        <v>#DIV/0!</v>
      </c>
      <c r="O26" s="44">
        <v>0</v>
      </c>
      <c r="P26" s="43" t="e">
        <f t="shared" si="13"/>
        <v>#DIV/0!</v>
      </c>
      <c r="Q26" s="106">
        <v>414798.56124479999</v>
      </c>
      <c r="R26" s="102">
        <v>498728.5397422</v>
      </c>
      <c r="S26" s="106">
        <v>287504.68</v>
      </c>
      <c r="T26" s="102">
        <v>466756.96</v>
      </c>
      <c r="U26" s="44">
        <f t="shared" si="6"/>
        <v>1.2023391263593786</v>
      </c>
      <c r="V26" s="44">
        <f t="shared" si="7"/>
        <v>1.6234760421986871</v>
      </c>
      <c r="W26" s="45">
        <f t="shared" si="8"/>
        <v>0.42113691583930857</v>
      </c>
    </row>
    <row r="27" spans="1:24" ht="30.6" customHeight="1" x14ac:dyDescent="0.3">
      <c r="A27" s="41">
        <v>18</v>
      </c>
      <c r="B27" s="101" t="s">
        <v>33</v>
      </c>
      <c r="C27" s="130">
        <v>32168.827700000002</v>
      </c>
      <c r="D27" s="129">
        <v>12637.074810000002</v>
      </c>
      <c r="E27" s="128">
        <v>42517.48300177425</v>
      </c>
      <c r="F27" s="129">
        <v>12913.01893040006</v>
      </c>
      <c r="G27" s="42">
        <f t="shared" si="14"/>
        <v>0.39283603766512143</v>
      </c>
      <c r="H27" s="42">
        <f t="shared" si="15"/>
        <v>0.30371080362074115</v>
      </c>
      <c r="I27" s="43">
        <f t="shared" si="16"/>
        <v>-8.9125234044380275E-2</v>
      </c>
      <c r="J27" s="130">
        <v>205221.06889999998</v>
      </c>
      <c r="K27" s="131">
        <v>57795.188220000004</v>
      </c>
      <c r="L27" s="132">
        <v>255159.87321307475</v>
      </c>
      <c r="M27" s="132">
        <v>96878.982693094877</v>
      </c>
      <c r="N27" s="44">
        <f t="shared" si="12"/>
        <v>0.28162404829965298</v>
      </c>
      <c r="O27" s="44">
        <f t="shared" si="17"/>
        <v>0.37967953766850621</v>
      </c>
      <c r="P27" s="43">
        <f t="shared" si="13"/>
        <v>9.8055489368853221E-2</v>
      </c>
      <c r="Q27" s="106">
        <v>400033.96460000001</v>
      </c>
      <c r="R27" s="102">
        <v>334644.33598000003</v>
      </c>
      <c r="S27" s="106">
        <v>491741.48813321895</v>
      </c>
      <c r="T27" s="102">
        <v>397974.8280815144</v>
      </c>
      <c r="U27" s="44">
        <f t="shared" si="6"/>
        <v>0.83653980810008455</v>
      </c>
      <c r="V27" s="44">
        <f t="shared" si="7"/>
        <v>0.80931716701865519</v>
      </c>
      <c r="W27" s="45">
        <f t="shared" si="8"/>
        <v>-2.7222641081429355E-2</v>
      </c>
    </row>
    <row r="28" spans="1:24" ht="30.6" customHeight="1" x14ac:dyDescent="0.3">
      <c r="A28" s="41">
        <v>19</v>
      </c>
      <c r="B28" s="101" t="s">
        <v>34</v>
      </c>
      <c r="C28" s="130">
        <v>0</v>
      </c>
      <c r="D28" s="129">
        <v>0</v>
      </c>
      <c r="E28" s="128">
        <v>0</v>
      </c>
      <c r="F28" s="129">
        <v>0</v>
      </c>
      <c r="G28" s="42">
        <v>0</v>
      </c>
      <c r="H28" s="42">
        <v>0</v>
      </c>
      <c r="I28" s="43">
        <f t="shared" si="16"/>
        <v>0</v>
      </c>
      <c r="J28" s="130">
        <v>35067.501151199998</v>
      </c>
      <c r="K28" s="131">
        <v>15266.329032149999</v>
      </c>
      <c r="L28" s="132">
        <v>44450.049999999996</v>
      </c>
      <c r="M28" s="132">
        <v>43415.199999999997</v>
      </c>
      <c r="N28" s="44">
        <v>0</v>
      </c>
      <c r="O28" s="44">
        <f t="shared" si="17"/>
        <v>0.97671881133991978</v>
      </c>
      <c r="P28" s="43">
        <f t="shared" si="13"/>
        <v>0.97671881133991978</v>
      </c>
      <c r="Q28" s="106">
        <v>84135.231734399989</v>
      </c>
      <c r="R28" s="102">
        <v>118337.02793482499</v>
      </c>
      <c r="S28" s="106">
        <v>98599.3</v>
      </c>
      <c r="T28" s="102">
        <v>86818.87999999999</v>
      </c>
      <c r="U28" s="44">
        <f t="shared" si="6"/>
        <v>1.4065097997042904</v>
      </c>
      <c r="V28" s="44">
        <f t="shared" si="7"/>
        <v>0.88052227551311202</v>
      </c>
      <c r="W28" s="45">
        <f t="shared" si="8"/>
        <v>-0.52598752419117834</v>
      </c>
    </row>
    <row r="29" spans="1:24" ht="30.6" customHeight="1" x14ac:dyDescent="0.3">
      <c r="A29" s="41">
        <v>20</v>
      </c>
      <c r="B29" s="101" t="s">
        <v>35</v>
      </c>
      <c r="C29" s="130">
        <v>66288.238307199994</v>
      </c>
      <c r="D29" s="129">
        <v>99918.677715099999</v>
      </c>
      <c r="E29" s="128">
        <v>71814.420000000013</v>
      </c>
      <c r="F29" s="129">
        <v>166654.75</v>
      </c>
      <c r="G29" s="42">
        <f t="shared" si="14"/>
        <v>1.5073364486177208</v>
      </c>
      <c r="H29" s="42">
        <f t="shared" si="15"/>
        <v>2.3206307312653918</v>
      </c>
      <c r="I29" s="43">
        <f t="shared" si="16"/>
        <v>0.81329428264767101</v>
      </c>
      <c r="J29" s="130">
        <v>198729.26173570001</v>
      </c>
      <c r="K29" s="131">
        <v>65007.704526699999</v>
      </c>
      <c r="L29" s="132">
        <v>200621.11000000002</v>
      </c>
      <c r="M29" s="132">
        <v>71555.37000000001</v>
      </c>
      <c r="N29" s="44">
        <f t="shared" si="12"/>
        <v>0.32711692258564817</v>
      </c>
      <c r="O29" s="44">
        <f t="shared" si="17"/>
        <v>0.35666919597842922</v>
      </c>
      <c r="P29" s="43">
        <f t="shared" si="13"/>
        <v>2.9552273392781048E-2</v>
      </c>
      <c r="Q29" s="106">
        <v>573980.60959649994</v>
      </c>
      <c r="R29" s="102">
        <v>337580.65353009995</v>
      </c>
      <c r="S29" s="106">
        <v>613232.73999999987</v>
      </c>
      <c r="T29" s="102">
        <v>349606.89</v>
      </c>
      <c r="U29" s="44">
        <f t="shared" si="6"/>
        <v>0.58813947350488771</v>
      </c>
      <c r="V29" s="44">
        <f t="shared" si="7"/>
        <v>0.5701047370693223</v>
      </c>
      <c r="W29" s="45">
        <f t="shared" si="8"/>
        <v>-1.8034736435565413E-2</v>
      </c>
    </row>
    <row r="30" spans="1:24" s="51" customFormat="1" ht="30.6" customHeight="1" x14ac:dyDescent="0.3">
      <c r="A30" s="41">
        <v>21</v>
      </c>
      <c r="B30" s="101" t="s">
        <v>36</v>
      </c>
      <c r="C30" s="130">
        <v>449581.63114000001</v>
      </c>
      <c r="D30" s="129">
        <v>226263.57437459999</v>
      </c>
      <c r="E30" s="128">
        <v>505479.24310999998</v>
      </c>
      <c r="F30" s="129">
        <v>284661.54703970003</v>
      </c>
      <c r="G30" s="42">
        <f t="shared" si="14"/>
        <v>0.50327584292282035</v>
      </c>
      <c r="H30" s="42">
        <f t="shared" si="15"/>
        <v>0.56315180280855437</v>
      </c>
      <c r="I30" s="43">
        <f t="shared" si="16"/>
        <v>5.987595988573402E-2</v>
      </c>
      <c r="J30" s="130">
        <v>769384.71077000012</v>
      </c>
      <c r="K30" s="131">
        <v>490433.90367570007</v>
      </c>
      <c r="L30" s="132">
        <v>852245.67072000005</v>
      </c>
      <c r="M30" s="132">
        <v>637456.02526280016</v>
      </c>
      <c r="N30" s="44">
        <f t="shared" si="12"/>
        <v>0.63743650843395872</v>
      </c>
      <c r="O30" s="44">
        <f t="shared" si="17"/>
        <v>0.74797214836452053</v>
      </c>
      <c r="P30" s="43">
        <f t="shared" si="13"/>
        <v>0.11053563993056181</v>
      </c>
      <c r="Q30" s="106">
        <v>1011687.87862</v>
      </c>
      <c r="R30" s="102">
        <v>749717.43949680007</v>
      </c>
      <c r="S30" s="106">
        <v>1071739.27838</v>
      </c>
      <c r="T30" s="102">
        <v>1000833.7435908999</v>
      </c>
      <c r="U30" s="44">
        <f t="shared" si="6"/>
        <v>0.74105606614508168</v>
      </c>
      <c r="V30" s="44">
        <f t="shared" si="7"/>
        <v>0.93384068661150665</v>
      </c>
      <c r="W30" s="45">
        <f t="shared" si="8"/>
        <v>0.19278462046642497</v>
      </c>
      <c r="X30" s="21"/>
    </row>
    <row r="31" spans="1:24" ht="30.6" customHeight="1" x14ac:dyDescent="0.3">
      <c r="A31" s="41">
        <v>22</v>
      </c>
      <c r="B31" s="101" t="s">
        <v>37</v>
      </c>
      <c r="C31" s="130">
        <v>0</v>
      </c>
      <c r="D31" s="131">
        <v>0</v>
      </c>
      <c r="E31" s="131">
        <v>413.68773780000004</v>
      </c>
      <c r="F31" s="131">
        <v>0</v>
      </c>
      <c r="G31" s="70">
        <v>0</v>
      </c>
      <c r="H31" s="70">
        <v>0</v>
      </c>
      <c r="I31" s="43">
        <v>0</v>
      </c>
      <c r="J31" s="130">
        <v>0</v>
      </c>
      <c r="K31" s="131">
        <v>0</v>
      </c>
      <c r="L31" s="132">
        <v>59410.559040500004</v>
      </c>
      <c r="M31" s="132">
        <v>11007.7341557</v>
      </c>
      <c r="N31" s="71" t="e">
        <f t="shared" si="12"/>
        <v>#DIV/0!</v>
      </c>
      <c r="O31" s="71">
        <v>0</v>
      </c>
      <c r="P31" s="43" t="e">
        <f t="shared" si="13"/>
        <v>#DIV/0!</v>
      </c>
      <c r="Q31" s="102">
        <v>181902.22084905559</v>
      </c>
      <c r="R31" s="102">
        <v>35855.180537499997</v>
      </c>
      <c r="S31" s="102">
        <v>155943.82538759999</v>
      </c>
      <c r="T31" s="102">
        <v>41627.814619999997</v>
      </c>
      <c r="U31" s="71">
        <f t="shared" si="6"/>
        <v>0.1971123847204318</v>
      </c>
      <c r="V31" s="71">
        <f t="shared" si="7"/>
        <v>0.26694108930913829</v>
      </c>
      <c r="W31" s="45">
        <f t="shared" si="8"/>
        <v>6.9828704588706492E-2</v>
      </c>
    </row>
    <row r="32" spans="1:24" ht="30.6" customHeight="1" thickBot="1" x14ac:dyDescent="0.35">
      <c r="A32" s="72">
        <v>23</v>
      </c>
      <c r="B32" s="133" t="s">
        <v>38</v>
      </c>
      <c r="C32" s="138">
        <v>0</v>
      </c>
      <c r="D32" s="137">
        <v>0</v>
      </c>
      <c r="E32" s="136">
        <v>0</v>
      </c>
      <c r="F32" s="137">
        <v>0</v>
      </c>
      <c r="G32" s="73">
        <v>0</v>
      </c>
      <c r="H32" s="73">
        <v>0</v>
      </c>
      <c r="I32" s="74">
        <v>0</v>
      </c>
      <c r="J32" s="138">
        <v>44152.842200000006</v>
      </c>
      <c r="K32" s="139">
        <v>161087.7030768003</v>
      </c>
      <c r="L32" s="140">
        <v>43856.463061863004</v>
      </c>
      <c r="M32" s="140">
        <v>200903.1156240993</v>
      </c>
      <c r="N32" s="71">
        <f t="shared" si="12"/>
        <v>3.6484107262476591</v>
      </c>
      <c r="O32" s="75">
        <f t="shared" si="17"/>
        <v>4.5809238045646676</v>
      </c>
      <c r="P32" s="76">
        <v>0</v>
      </c>
      <c r="Q32" s="141">
        <v>76140.617209999997</v>
      </c>
      <c r="R32" s="141">
        <v>43374.047341900012</v>
      </c>
      <c r="S32" s="141">
        <v>75945.016895997003</v>
      </c>
      <c r="T32" s="141">
        <v>48575.351156300079</v>
      </c>
      <c r="U32" s="75"/>
      <c r="V32" s="75">
        <f t="shared" si="7"/>
        <v>0.63961209229595217</v>
      </c>
      <c r="W32" s="50">
        <f t="shared" si="8"/>
        <v>0.63961209229595217</v>
      </c>
    </row>
    <row r="33" spans="1:24" s="81" customFormat="1" ht="30.6" customHeight="1" thickBot="1" x14ac:dyDescent="0.35">
      <c r="A33" s="52"/>
      <c r="B33" s="53" t="s">
        <v>25</v>
      </c>
      <c r="C33" s="54">
        <f>SUM(C22:C32)</f>
        <v>1779326.3340431927</v>
      </c>
      <c r="D33" s="54">
        <f t="shared" ref="D33:F33" si="18">SUM(D22:D32)</f>
        <v>1202743.0300190838</v>
      </c>
      <c r="E33" s="54">
        <f t="shared" si="18"/>
        <v>2274598.2590420493</v>
      </c>
      <c r="F33" s="54">
        <f t="shared" si="18"/>
        <v>1722675.8258876</v>
      </c>
      <c r="G33" s="77">
        <f t="shared" si="14"/>
        <v>0.67595415579899321</v>
      </c>
      <c r="H33" s="77">
        <f t="shared" si="15"/>
        <v>0.75735388393953473</v>
      </c>
      <c r="I33" s="56">
        <f t="shared" si="16"/>
        <v>8.1399728140541527E-2</v>
      </c>
      <c r="J33" s="78">
        <f>SUM(J22:J32)</f>
        <v>3691548.0923225731</v>
      </c>
      <c r="K33" s="78">
        <f t="shared" ref="K33:M33" si="19">SUM(K22:K32)</f>
        <v>3364882.8293830971</v>
      </c>
      <c r="L33" s="78">
        <f t="shared" si="19"/>
        <v>4862128.4697281644</v>
      </c>
      <c r="M33" s="78">
        <f t="shared" si="19"/>
        <v>4992466.4917190531</v>
      </c>
      <c r="N33" s="58">
        <f t="shared" si="12"/>
        <v>0.91150995333939933</v>
      </c>
      <c r="O33" s="58">
        <f t="shared" si="17"/>
        <v>1.0268067828323293</v>
      </c>
      <c r="P33" s="59">
        <f t="shared" si="13"/>
        <v>0.11529682949292996</v>
      </c>
      <c r="Q33" s="80">
        <f>SUM(Q22:Q32)</f>
        <v>7624619.2586944411</v>
      </c>
      <c r="R33" s="80">
        <f t="shared" ref="R33:T33" si="20">SUM(R22:R32)</f>
        <v>7168006.3586704945</v>
      </c>
      <c r="S33" s="80">
        <f t="shared" si="20"/>
        <v>9599983.111906426</v>
      </c>
      <c r="T33" s="80">
        <f t="shared" si="20"/>
        <v>9085796.9982564207</v>
      </c>
      <c r="U33" s="58">
        <f t="shared" si="6"/>
        <v>0.94011335064327761</v>
      </c>
      <c r="V33" s="58">
        <f t="shared" si="7"/>
        <v>0.94643885227128333</v>
      </c>
      <c r="W33" s="61">
        <f t="shared" si="8"/>
        <v>6.3255016280057141E-3</v>
      </c>
      <c r="X33" s="62"/>
    </row>
    <row r="34" spans="1:24" ht="30.6" customHeight="1" x14ac:dyDescent="0.3">
      <c r="A34" s="64" t="s">
        <v>39</v>
      </c>
      <c r="B34" s="25" t="s">
        <v>40</v>
      </c>
      <c r="C34" s="113"/>
      <c r="D34" s="114"/>
      <c r="E34" s="114"/>
      <c r="F34" s="115"/>
      <c r="G34" s="65"/>
      <c r="H34" s="65"/>
      <c r="I34" s="66"/>
      <c r="J34" s="116"/>
      <c r="K34" s="117"/>
      <c r="L34" s="118"/>
      <c r="M34" s="118"/>
      <c r="N34" s="67"/>
      <c r="O34" s="68"/>
      <c r="P34" s="66"/>
      <c r="Q34" s="142"/>
      <c r="R34" s="143"/>
      <c r="S34" s="121"/>
      <c r="T34" s="122"/>
      <c r="U34" s="67"/>
      <c r="V34" s="68"/>
      <c r="W34" s="69">
        <f t="shared" si="8"/>
        <v>0</v>
      </c>
    </row>
    <row r="35" spans="1:24" ht="30.6" customHeight="1" x14ac:dyDescent="0.3">
      <c r="A35" s="41">
        <v>24</v>
      </c>
      <c r="B35" s="101" t="s">
        <v>41</v>
      </c>
      <c r="C35" s="202">
        <v>169.48506769999989</v>
      </c>
      <c r="D35" s="103">
        <v>18.965924900000001</v>
      </c>
      <c r="E35" s="102">
        <v>303.79157680000026</v>
      </c>
      <c r="F35" s="103">
        <v>35.545983499999998</v>
      </c>
      <c r="G35" s="42">
        <v>0</v>
      </c>
      <c r="H35" s="42">
        <v>0</v>
      </c>
      <c r="I35" s="43">
        <f>H35-G35</f>
        <v>0</v>
      </c>
      <c r="J35" s="130">
        <v>58173.396414799965</v>
      </c>
      <c r="K35" s="131">
        <v>78564.482312163469</v>
      </c>
      <c r="L35" s="102">
        <v>70121.556772500233</v>
      </c>
      <c r="M35" s="132">
        <v>97478.375248062614</v>
      </c>
      <c r="N35" s="44">
        <f>K35/J35</f>
        <v>1.3505225266884329</v>
      </c>
      <c r="O35" s="44">
        <f>M35/L35</f>
        <v>1.3901342145656836</v>
      </c>
      <c r="P35" s="43">
        <f>O35-N35</f>
        <v>3.9611687877250779E-2</v>
      </c>
      <c r="Q35" s="106">
        <v>345238.48830580135</v>
      </c>
      <c r="R35" s="102">
        <v>201139.97680479212</v>
      </c>
      <c r="S35" s="106">
        <v>485771.55056950141</v>
      </c>
      <c r="T35" s="102">
        <v>233086.42127533874</v>
      </c>
      <c r="U35" s="44">
        <f t="shared" si="6"/>
        <v>0.58261168327972945</v>
      </c>
      <c r="V35" s="44">
        <f t="shared" si="7"/>
        <v>0.47982723772538027</v>
      </c>
      <c r="W35" s="45">
        <f t="shared" si="8"/>
        <v>-0.10278444555434918</v>
      </c>
    </row>
    <row r="36" spans="1:24" ht="30.6" customHeight="1" x14ac:dyDescent="0.3">
      <c r="A36" s="41">
        <v>25</v>
      </c>
      <c r="B36" s="101" t="s">
        <v>42</v>
      </c>
      <c r="C36" s="202">
        <v>236218.04228939995</v>
      </c>
      <c r="D36" s="103">
        <v>124065.76668830012</v>
      </c>
      <c r="E36" s="102">
        <v>256171.75230749999</v>
      </c>
      <c r="F36" s="103">
        <v>140464.83603920013</v>
      </c>
      <c r="G36" s="42">
        <f>D36/C36</f>
        <v>0.52521714889289572</v>
      </c>
      <c r="H36" s="42">
        <f>F36/E36</f>
        <v>0.5483228918643257</v>
      </c>
      <c r="I36" s="43">
        <f t="shared" ref="I36:I39" si="21">H36-G36</f>
        <v>2.3105742971429977E-2</v>
      </c>
      <c r="J36" s="130">
        <v>250826.99608640003</v>
      </c>
      <c r="K36" s="131">
        <v>184604.96887430002</v>
      </c>
      <c r="L36" s="102">
        <v>275654.91310990002</v>
      </c>
      <c r="M36" s="132">
        <v>205333.48563119979</v>
      </c>
      <c r="N36" s="44">
        <f t="shared" ref="N36:N39" si="22">K36/J36</f>
        <v>0.7359852478188228</v>
      </c>
      <c r="O36" s="44">
        <f t="shared" ref="O36:O39" si="23">M36/L36</f>
        <v>0.74489325553699093</v>
      </c>
      <c r="P36" s="43">
        <f t="shared" ref="P36:P39" si="24">O36-N36</f>
        <v>8.9080077181681316E-3</v>
      </c>
      <c r="Q36" s="106">
        <v>106406.96712639999</v>
      </c>
      <c r="R36" s="102">
        <v>171257.30858659971</v>
      </c>
      <c r="S36" s="106">
        <v>122211.47776260001</v>
      </c>
      <c r="T36" s="102">
        <v>192274.6492841999</v>
      </c>
      <c r="U36" s="44">
        <f t="shared" si="6"/>
        <v>1.6094557829391427</v>
      </c>
      <c r="V36" s="44">
        <f t="shared" si="7"/>
        <v>1.5732945285032884</v>
      </c>
      <c r="W36" s="45">
        <f t="shared" si="8"/>
        <v>-3.6161254435854273E-2</v>
      </c>
    </row>
    <row r="37" spans="1:24" ht="30.6" customHeight="1" x14ac:dyDescent="0.3">
      <c r="A37" s="41">
        <v>26</v>
      </c>
      <c r="B37" s="101" t="s">
        <v>43</v>
      </c>
      <c r="C37" s="203">
        <v>0</v>
      </c>
      <c r="D37" s="144">
        <v>0</v>
      </c>
      <c r="E37" s="145">
        <v>0</v>
      </c>
      <c r="F37" s="144">
        <v>0</v>
      </c>
      <c r="G37" s="42">
        <v>0</v>
      </c>
      <c r="H37" s="42">
        <v>0</v>
      </c>
      <c r="I37" s="43">
        <f t="shared" si="21"/>
        <v>0</v>
      </c>
      <c r="J37" s="130">
        <v>96284.107552699992</v>
      </c>
      <c r="K37" s="131">
        <v>22898.575056100002</v>
      </c>
      <c r="L37" s="102">
        <v>101863.18755929999</v>
      </c>
      <c r="M37" s="132">
        <v>29030.472070600001</v>
      </c>
      <c r="N37" s="44">
        <f t="shared" si="22"/>
        <v>0.2378229973577595</v>
      </c>
      <c r="O37" s="44">
        <f t="shared" si="23"/>
        <v>0.28499473427237704</v>
      </c>
      <c r="P37" s="43">
        <f t="shared" si="24"/>
        <v>4.717173691461754E-2</v>
      </c>
      <c r="Q37" s="106">
        <v>114120.6751564</v>
      </c>
      <c r="R37" s="102">
        <v>33207.655293399999</v>
      </c>
      <c r="S37" s="106">
        <v>170416.06270390001</v>
      </c>
      <c r="T37" s="102">
        <v>38522.542640500003</v>
      </c>
      <c r="U37" s="44">
        <f t="shared" si="6"/>
        <v>0.29098719621041147</v>
      </c>
      <c r="V37" s="44">
        <f t="shared" si="7"/>
        <v>0.22604995109782222</v>
      </c>
      <c r="W37" s="45">
        <f t="shared" si="8"/>
        <v>-6.4937245112589248E-2</v>
      </c>
    </row>
    <row r="38" spans="1:24" ht="30.6" customHeight="1" thickBot="1" x14ac:dyDescent="0.35">
      <c r="A38" s="46">
        <v>27</v>
      </c>
      <c r="B38" s="107" t="s">
        <v>44</v>
      </c>
      <c r="C38" s="204">
        <v>0</v>
      </c>
      <c r="D38" s="147">
        <v>0</v>
      </c>
      <c r="E38" s="146">
        <v>0</v>
      </c>
      <c r="F38" s="147">
        <v>0</v>
      </c>
      <c r="G38" s="47">
        <v>0</v>
      </c>
      <c r="H38" s="47">
        <v>0</v>
      </c>
      <c r="I38" s="48">
        <f t="shared" si="21"/>
        <v>0</v>
      </c>
      <c r="J38" s="125">
        <v>9235.2191400000011</v>
      </c>
      <c r="K38" s="126">
        <v>4024.3798099999976</v>
      </c>
      <c r="L38" s="109">
        <v>1339.9838499999998</v>
      </c>
      <c r="M38" s="127">
        <v>4657.383753600001</v>
      </c>
      <c r="N38" s="49">
        <f t="shared" si="22"/>
        <v>0.43576440894287183</v>
      </c>
      <c r="O38" s="49">
        <f t="shared" si="23"/>
        <v>3.4757014075953241</v>
      </c>
      <c r="P38" s="48">
        <f t="shared" si="24"/>
        <v>3.0399369986524523</v>
      </c>
      <c r="Q38" s="112">
        <v>112191.98841000002</v>
      </c>
      <c r="R38" s="109">
        <v>36600.466579999978</v>
      </c>
      <c r="S38" s="112">
        <v>142982.02445</v>
      </c>
      <c r="T38" s="109">
        <v>48620.795888099994</v>
      </c>
      <c r="U38" s="49">
        <f t="shared" si="6"/>
        <v>0.32623066137526147</v>
      </c>
      <c r="V38" s="49">
        <f t="shared" si="7"/>
        <v>0.34004831079379777</v>
      </c>
      <c r="W38" s="50">
        <f t="shared" si="8"/>
        <v>1.3817649418536304E-2</v>
      </c>
    </row>
    <row r="39" spans="1:24" s="63" customFormat="1" ht="30.6" customHeight="1" thickBot="1" x14ac:dyDescent="0.35">
      <c r="A39" s="52"/>
      <c r="B39" s="53" t="s">
        <v>25</v>
      </c>
      <c r="C39" s="54">
        <f>SUM(C35:C38)</f>
        <v>236387.52735709996</v>
      </c>
      <c r="D39" s="54">
        <f t="shared" ref="D39:F39" si="25">SUM(D35:D38)</f>
        <v>124084.73261320012</v>
      </c>
      <c r="E39" s="54">
        <f t="shared" si="25"/>
        <v>256475.54388429999</v>
      </c>
      <c r="F39" s="54">
        <f t="shared" si="25"/>
        <v>140500.38202270013</v>
      </c>
      <c r="G39" s="77">
        <f t="shared" ref="G39" si="26">D39/C39</f>
        <v>0.52492081118032474</v>
      </c>
      <c r="H39" s="77">
        <f t="shared" ref="H39" si="27">F39/E39</f>
        <v>0.54781200536641417</v>
      </c>
      <c r="I39" s="56">
        <f t="shared" si="21"/>
        <v>2.2891194186089425E-2</v>
      </c>
      <c r="J39" s="83">
        <f>SUM(J35:J38)</f>
        <v>414519.71919389995</v>
      </c>
      <c r="K39" s="83">
        <f t="shared" ref="K39:M39" si="28">SUM(K35:K38)</f>
        <v>290092.40605256351</v>
      </c>
      <c r="L39" s="83">
        <f t="shared" si="28"/>
        <v>448979.64129170025</v>
      </c>
      <c r="M39" s="83">
        <f t="shared" si="28"/>
        <v>336499.71670346241</v>
      </c>
      <c r="N39" s="58">
        <f t="shared" si="22"/>
        <v>0.69982775877754311</v>
      </c>
      <c r="O39" s="58">
        <f t="shared" si="23"/>
        <v>0.74947655919400569</v>
      </c>
      <c r="P39" s="59">
        <f t="shared" si="24"/>
        <v>4.964880041646258E-2</v>
      </c>
      <c r="Q39" s="80">
        <f>SUM(Q35:Q38)</f>
        <v>677958.11899860133</v>
      </c>
      <c r="R39" s="80">
        <f t="shared" ref="R39:T39" si="29">SUM(R35:R38)</f>
        <v>442205.40726479178</v>
      </c>
      <c r="S39" s="80">
        <f t="shared" si="29"/>
        <v>921381.11548600148</v>
      </c>
      <c r="T39" s="80">
        <f t="shared" si="29"/>
        <v>512504.40908813867</v>
      </c>
      <c r="U39" s="58">
        <f t="shared" si="6"/>
        <v>0.65226065574369807</v>
      </c>
      <c r="V39" s="58">
        <f t="shared" si="7"/>
        <v>0.55623498297749208</v>
      </c>
      <c r="W39" s="61">
        <f t="shared" si="8"/>
        <v>-9.6025672766205994E-2</v>
      </c>
      <c r="X39" s="62"/>
    </row>
    <row r="40" spans="1:24" ht="30.6" customHeight="1" x14ac:dyDescent="0.3">
      <c r="A40" s="64" t="s">
        <v>45</v>
      </c>
      <c r="B40" s="25" t="s">
        <v>46</v>
      </c>
      <c r="C40" s="148"/>
      <c r="D40" s="149"/>
      <c r="E40" s="149"/>
      <c r="F40" s="150"/>
      <c r="G40" s="65"/>
      <c r="H40" s="65"/>
      <c r="I40" s="66"/>
      <c r="J40" s="151"/>
      <c r="K40" s="152"/>
      <c r="L40" s="152"/>
      <c r="M40" s="152"/>
      <c r="N40" s="67"/>
      <c r="O40" s="68"/>
      <c r="P40" s="66"/>
      <c r="Q40" s="142"/>
      <c r="R40" s="143"/>
      <c r="S40" s="121"/>
      <c r="T40" s="122"/>
      <c r="U40" s="67"/>
      <c r="V40" s="68"/>
      <c r="W40" s="69">
        <f t="shared" si="8"/>
        <v>0</v>
      </c>
    </row>
    <row r="41" spans="1:24" ht="30.6" customHeight="1" x14ac:dyDescent="0.3">
      <c r="A41" s="46">
        <v>28</v>
      </c>
      <c r="B41" s="107" t="s">
        <v>47</v>
      </c>
      <c r="C41" s="153">
        <v>886686</v>
      </c>
      <c r="D41" s="154">
        <v>680629</v>
      </c>
      <c r="E41" s="155">
        <v>968479</v>
      </c>
      <c r="F41" s="154">
        <v>755381</v>
      </c>
      <c r="G41" s="47">
        <f>D41/C41</f>
        <v>0.76760995436941604</v>
      </c>
      <c r="H41" s="47">
        <f>F41/E41</f>
        <v>0.77996631831975705</v>
      </c>
      <c r="I41" s="48">
        <f>H41-G41</f>
        <v>1.2356363950341009E-2</v>
      </c>
      <c r="J41" s="108">
        <v>202089</v>
      </c>
      <c r="K41" s="109">
        <v>166598</v>
      </c>
      <c r="L41" s="109">
        <v>221223</v>
      </c>
      <c r="M41" s="109">
        <v>168499</v>
      </c>
      <c r="N41" s="49">
        <f>K41/J41</f>
        <v>0.82437935760976599</v>
      </c>
      <c r="O41" s="44">
        <f>M41/L41</f>
        <v>0.76167035073206679</v>
      </c>
      <c r="P41" s="48">
        <f>O41-N41</f>
        <v>-6.2709006877699203E-2</v>
      </c>
      <c r="Q41" s="108">
        <v>134037</v>
      </c>
      <c r="R41" s="109">
        <v>60553</v>
      </c>
      <c r="S41" s="112">
        <v>174088</v>
      </c>
      <c r="T41" s="109">
        <v>72405</v>
      </c>
      <c r="U41" s="49">
        <f t="shared" si="6"/>
        <v>0.45176331908353662</v>
      </c>
      <c r="V41" s="44">
        <f t="shared" si="7"/>
        <v>0.41591034419374112</v>
      </c>
      <c r="W41" s="45">
        <f t="shared" si="8"/>
        <v>-3.5852974889795497E-2</v>
      </c>
    </row>
    <row r="42" spans="1:24" ht="30.6" customHeight="1" thickBot="1" x14ac:dyDescent="0.35">
      <c r="A42" s="72"/>
      <c r="B42" s="133"/>
      <c r="C42" s="156"/>
      <c r="D42" s="157"/>
      <c r="E42" s="62"/>
      <c r="F42" s="62"/>
      <c r="G42" s="73"/>
      <c r="H42" s="47"/>
      <c r="I42" s="74"/>
      <c r="J42" s="134"/>
      <c r="K42" s="135"/>
      <c r="L42" s="135"/>
      <c r="M42" s="135"/>
      <c r="N42" s="75"/>
      <c r="O42" s="75"/>
      <c r="P42" s="76"/>
      <c r="Q42" s="134"/>
      <c r="R42" s="141"/>
      <c r="S42" s="141"/>
      <c r="T42" s="141"/>
      <c r="U42" s="75"/>
      <c r="V42" s="75"/>
      <c r="W42" s="50"/>
    </row>
    <row r="43" spans="1:24" s="63" customFormat="1" ht="30.6" customHeight="1" thickBot="1" x14ac:dyDescent="0.35">
      <c r="A43" s="168"/>
      <c r="B43" s="169" t="s">
        <v>25</v>
      </c>
      <c r="C43" s="170">
        <f>C41</f>
        <v>886686</v>
      </c>
      <c r="D43" s="170">
        <f t="shared" ref="D43:F43" si="30">D41</f>
        <v>680629</v>
      </c>
      <c r="E43" s="170">
        <f t="shared" si="30"/>
        <v>968479</v>
      </c>
      <c r="F43" s="170">
        <f t="shared" si="30"/>
        <v>755381</v>
      </c>
      <c r="G43" s="77">
        <f>D43/C43</f>
        <v>0.76760995436941604</v>
      </c>
      <c r="H43" s="77">
        <f t="shared" ref="H43" si="31">F43/E43</f>
        <v>0.77996631831975705</v>
      </c>
      <c r="I43" s="56">
        <f>H43-G43</f>
        <v>1.2356363950341009E-2</v>
      </c>
      <c r="J43" s="83">
        <f>J41</f>
        <v>202089</v>
      </c>
      <c r="K43" s="83">
        <f t="shared" ref="K43:M43" si="32">K41</f>
        <v>166598</v>
      </c>
      <c r="L43" s="83">
        <f t="shared" si="32"/>
        <v>221223</v>
      </c>
      <c r="M43" s="83">
        <f t="shared" si="32"/>
        <v>168499</v>
      </c>
      <c r="N43" s="58">
        <f>K43/J43</f>
        <v>0.82437935760976599</v>
      </c>
      <c r="O43" s="58">
        <f>M43/L43</f>
        <v>0.76167035073206679</v>
      </c>
      <c r="P43" s="59">
        <f>O43-N43</f>
        <v>-6.2709006877699203E-2</v>
      </c>
      <c r="Q43" s="83">
        <f>Q41</f>
        <v>134037</v>
      </c>
      <c r="R43" s="83">
        <f t="shared" ref="R43:T43" si="33">R41</f>
        <v>60553</v>
      </c>
      <c r="S43" s="83">
        <f t="shared" si="33"/>
        <v>174088</v>
      </c>
      <c r="T43" s="83">
        <f t="shared" si="33"/>
        <v>72405</v>
      </c>
      <c r="U43" s="58">
        <f t="shared" si="6"/>
        <v>0.45176331908353662</v>
      </c>
      <c r="V43" s="58">
        <f t="shared" si="7"/>
        <v>0.41591034419374112</v>
      </c>
      <c r="W43" s="61">
        <f t="shared" si="8"/>
        <v>-3.5852974889795497E-2</v>
      </c>
      <c r="X43" s="62"/>
    </row>
    <row r="44" spans="1:24" ht="30.6" customHeight="1" x14ac:dyDescent="0.3">
      <c r="A44" s="64" t="s">
        <v>48</v>
      </c>
      <c r="B44" s="25" t="s">
        <v>49</v>
      </c>
      <c r="C44" s="113"/>
      <c r="D44" s="114"/>
      <c r="E44" s="114"/>
      <c r="F44" s="115"/>
      <c r="G44" s="65"/>
      <c r="H44" s="65"/>
      <c r="I44" s="66"/>
      <c r="J44" s="151"/>
      <c r="K44" s="152"/>
      <c r="L44" s="152"/>
      <c r="M44" s="152"/>
      <c r="N44" s="67"/>
      <c r="O44" s="86"/>
      <c r="P44" s="66"/>
      <c r="Q44" s="142"/>
      <c r="R44" s="143"/>
      <c r="S44" s="121"/>
      <c r="T44" s="122"/>
      <c r="U44" s="67"/>
      <c r="V44" s="86"/>
      <c r="W44" s="69">
        <f t="shared" si="8"/>
        <v>0</v>
      </c>
    </row>
    <row r="45" spans="1:24" ht="30.6" customHeight="1" thickBot="1" x14ac:dyDescent="0.35">
      <c r="A45" s="46">
        <v>29</v>
      </c>
      <c r="B45" s="107" t="s">
        <v>50</v>
      </c>
      <c r="C45" s="153">
        <v>1062298</v>
      </c>
      <c r="D45" s="154">
        <v>718498</v>
      </c>
      <c r="E45" s="158">
        <v>1113803</v>
      </c>
      <c r="F45" s="154">
        <v>724071</v>
      </c>
      <c r="G45" s="47">
        <f>D45/C45</f>
        <v>0.67636200011672809</v>
      </c>
      <c r="H45" s="47">
        <f>F45/E45</f>
        <v>0.65008892955037834</v>
      </c>
      <c r="I45" s="48">
        <f>H45-G45</f>
        <v>-2.6273070566349754E-2</v>
      </c>
      <c r="J45" s="109">
        <v>454959</v>
      </c>
      <c r="K45" s="109">
        <v>343792</v>
      </c>
      <c r="L45" s="109">
        <v>451562</v>
      </c>
      <c r="M45" s="109">
        <v>329658</v>
      </c>
      <c r="N45" s="49">
        <f>K45/J45</f>
        <v>0.75565490516727885</v>
      </c>
      <c r="O45" s="49">
        <f>M45/L45</f>
        <v>0.73003928585664868</v>
      </c>
      <c r="P45" s="48">
        <f>O45-N45</f>
        <v>-2.5615619310630167E-2</v>
      </c>
      <c r="Q45" s="112">
        <v>264950</v>
      </c>
      <c r="R45" s="108">
        <v>111208</v>
      </c>
      <c r="S45" s="112">
        <v>292130</v>
      </c>
      <c r="T45" s="108">
        <v>106375</v>
      </c>
      <c r="U45" s="49">
        <f t="shared" si="6"/>
        <v>0.41973202491036044</v>
      </c>
      <c r="V45" s="49">
        <f t="shared" si="7"/>
        <v>0.3641358299387259</v>
      </c>
      <c r="W45" s="50">
        <f t="shared" si="8"/>
        <v>-5.5596194971634538E-2</v>
      </c>
    </row>
    <row r="46" spans="1:24" s="81" customFormat="1" ht="30.6" customHeight="1" thickBot="1" x14ac:dyDescent="0.35">
      <c r="A46" s="52"/>
      <c r="B46" s="53" t="s">
        <v>25</v>
      </c>
      <c r="C46" s="54">
        <f>C45</f>
        <v>1062298</v>
      </c>
      <c r="D46" s="82">
        <f t="shared" ref="D46:F46" si="34">D45</f>
        <v>718498</v>
      </c>
      <c r="E46" s="82">
        <f t="shared" si="34"/>
        <v>1113803</v>
      </c>
      <c r="F46" s="82">
        <f t="shared" si="34"/>
        <v>724071</v>
      </c>
      <c r="G46" s="77">
        <f>D46/C46</f>
        <v>0.67636200011672809</v>
      </c>
      <c r="H46" s="77">
        <f>F46/E46</f>
        <v>0.65008892955037834</v>
      </c>
      <c r="I46" s="56">
        <f>H46-G46</f>
        <v>-2.6273070566349754E-2</v>
      </c>
      <c r="J46" s="84">
        <f>J45</f>
        <v>454959</v>
      </c>
      <c r="K46" s="84">
        <f t="shared" ref="K46:M46" si="35">K45</f>
        <v>343792</v>
      </c>
      <c r="L46" s="84">
        <f t="shared" si="35"/>
        <v>451562</v>
      </c>
      <c r="M46" s="84">
        <f t="shared" si="35"/>
        <v>329658</v>
      </c>
      <c r="N46" s="58">
        <f>K46/J46</f>
        <v>0.75565490516727885</v>
      </c>
      <c r="O46" s="58">
        <f>M46/L46</f>
        <v>0.73003928585664868</v>
      </c>
      <c r="P46" s="59">
        <f>O46-N46</f>
        <v>-2.5615619310630167E-2</v>
      </c>
      <c r="Q46" s="85">
        <f>Q45</f>
        <v>264950</v>
      </c>
      <c r="R46" s="85">
        <f t="shared" ref="R46:T46" si="36">R45</f>
        <v>111208</v>
      </c>
      <c r="S46" s="85">
        <f t="shared" si="36"/>
        <v>292130</v>
      </c>
      <c r="T46" s="85">
        <f t="shared" si="36"/>
        <v>106375</v>
      </c>
      <c r="U46" s="58">
        <f t="shared" si="6"/>
        <v>0.41973202491036044</v>
      </c>
      <c r="V46" s="58">
        <f t="shared" si="7"/>
        <v>0.3641358299387259</v>
      </c>
      <c r="W46" s="61">
        <f t="shared" si="8"/>
        <v>-5.5596194971634538E-2</v>
      </c>
      <c r="X46" s="62"/>
    </row>
    <row r="47" spans="1:24" ht="30.6" customHeight="1" thickBot="1" x14ac:dyDescent="0.35">
      <c r="A47" s="72"/>
      <c r="B47" s="87" t="s">
        <v>51</v>
      </c>
      <c r="C47" s="159"/>
      <c r="D47" s="160"/>
      <c r="E47" s="160"/>
      <c r="F47" s="161"/>
      <c r="G47" s="88"/>
      <c r="H47" s="88"/>
      <c r="I47" s="76"/>
      <c r="J47" s="134"/>
      <c r="K47" s="135"/>
      <c r="L47" s="135"/>
      <c r="M47" s="135"/>
      <c r="N47" s="89"/>
      <c r="O47" s="90"/>
      <c r="P47" s="76"/>
      <c r="Q47" s="162"/>
      <c r="R47" s="163"/>
      <c r="S47" s="141"/>
      <c r="T47" s="134"/>
      <c r="U47" s="89"/>
      <c r="V47" s="90"/>
      <c r="W47" s="91">
        <f t="shared" si="8"/>
        <v>0</v>
      </c>
    </row>
    <row r="48" spans="1:24" s="63" customFormat="1" ht="30.6" customHeight="1" thickBot="1" x14ac:dyDescent="0.35">
      <c r="A48" s="52"/>
      <c r="B48" s="53" t="s">
        <v>52</v>
      </c>
      <c r="C48" s="54">
        <f>C20+C33+C39</f>
        <v>10534237.372601992</v>
      </c>
      <c r="D48" s="54">
        <f t="shared" ref="D48:F48" si="37">D20+D33+D39</f>
        <v>4818775.4025977841</v>
      </c>
      <c r="E48" s="54">
        <f t="shared" si="37"/>
        <v>12273377.118444147</v>
      </c>
      <c r="F48" s="54">
        <f t="shared" si="37"/>
        <v>5557076.8743957011</v>
      </c>
      <c r="G48" s="92">
        <f>D48/C48</f>
        <v>0.45743941703181218</v>
      </c>
      <c r="H48" s="92">
        <f>F48/E48</f>
        <v>0.45277488182487724</v>
      </c>
      <c r="I48" s="59">
        <f>H48-G48</f>
        <v>-4.6645352069349388E-3</v>
      </c>
      <c r="J48" s="83">
        <f>J20+J33+J39</f>
        <v>16140876.861920472</v>
      </c>
      <c r="K48" s="83">
        <f t="shared" ref="K48:M48" si="38">K20+K33+K39</f>
        <v>7927417.981474461</v>
      </c>
      <c r="L48" s="83">
        <f t="shared" si="38"/>
        <v>18210851.102489665</v>
      </c>
      <c r="M48" s="83">
        <f t="shared" si="38"/>
        <v>10112005.571846716</v>
      </c>
      <c r="N48" s="93">
        <f>K48/J48</f>
        <v>0.49113923916840052</v>
      </c>
      <c r="O48" s="94">
        <f>M48/L48</f>
        <v>0.55527363959745246</v>
      </c>
      <c r="P48" s="59">
        <f>O48-N48</f>
        <v>6.4134400429051941E-2</v>
      </c>
      <c r="Q48" s="79">
        <f>Q20+Q33+Q39</f>
        <v>24948787.056209654</v>
      </c>
      <c r="R48" s="79">
        <f t="shared" ref="R48:T48" si="39">R20+R33+R39</f>
        <v>17613389.603882786</v>
      </c>
      <c r="S48" s="79">
        <f t="shared" si="39"/>
        <v>27778600.756034527</v>
      </c>
      <c r="T48" s="79">
        <f t="shared" si="39"/>
        <v>19818807.936871957</v>
      </c>
      <c r="U48" s="93">
        <f t="shared" si="6"/>
        <v>0.70598180040575897</v>
      </c>
      <c r="V48" s="94">
        <f t="shared" si="7"/>
        <v>0.71345594801302537</v>
      </c>
      <c r="W48" s="61">
        <f t="shared" si="8"/>
        <v>7.4741476072663904E-3</v>
      </c>
      <c r="X48" s="62"/>
    </row>
    <row r="49" spans="1:24" s="63" customFormat="1" ht="30.6" customHeight="1" thickBot="1" x14ac:dyDescent="0.35">
      <c r="A49" s="52"/>
      <c r="B49" s="53" t="s">
        <v>53</v>
      </c>
      <c r="C49" s="54">
        <f>C43</f>
        <v>886686</v>
      </c>
      <c r="D49" s="54">
        <f t="shared" ref="D49:F49" si="40">D43</f>
        <v>680629</v>
      </c>
      <c r="E49" s="54">
        <f t="shared" si="40"/>
        <v>968479</v>
      </c>
      <c r="F49" s="54">
        <f t="shared" si="40"/>
        <v>755381</v>
      </c>
      <c r="G49" s="92">
        <f t="shared" ref="G49:G50" si="41">D49/C49</f>
        <v>0.76760995436941604</v>
      </c>
      <c r="H49" s="92">
        <f t="shared" ref="H49:H50" si="42">F49/E49</f>
        <v>0.77996631831975705</v>
      </c>
      <c r="I49" s="59">
        <f t="shared" ref="I49:I50" si="43">H49-G49</f>
        <v>1.2356363950341009E-2</v>
      </c>
      <c r="J49" s="83">
        <f>J43</f>
        <v>202089</v>
      </c>
      <c r="K49" s="83">
        <f t="shared" ref="K49:M49" si="44">K43</f>
        <v>166598</v>
      </c>
      <c r="L49" s="83">
        <f t="shared" si="44"/>
        <v>221223</v>
      </c>
      <c r="M49" s="83">
        <f t="shared" si="44"/>
        <v>168499</v>
      </c>
      <c r="N49" s="93">
        <f t="shared" ref="N49:N50" si="45">K49/J49</f>
        <v>0.82437935760976599</v>
      </c>
      <c r="O49" s="94">
        <f t="shared" ref="O49:O50" si="46">M49/L49</f>
        <v>0.76167035073206679</v>
      </c>
      <c r="P49" s="59">
        <f t="shared" ref="P49:P50" si="47">O49-N49</f>
        <v>-6.2709006877699203E-2</v>
      </c>
      <c r="Q49" s="79">
        <f>Q43</f>
        <v>134037</v>
      </c>
      <c r="R49" s="79">
        <f t="shared" ref="R49:T49" si="48">R43</f>
        <v>60553</v>
      </c>
      <c r="S49" s="79">
        <f t="shared" si="48"/>
        <v>174088</v>
      </c>
      <c r="T49" s="79">
        <f t="shared" si="48"/>
        <v>72405</v>
      </c>
      <c r="U49" s="93">
        <f t="shared" si="6"/>
        <v>0.45176331908353662</v>
      </c>
      <c r="V49" s="94">
        <f t="shared" si="7"/>
        <v>0.41591034419374112</v>
      </c>
      <c r="W49" s="61">
        <f t="shared" si="8"/>
        <v>-3.5852974889795497E-2</v>
      </c>
      <c r="X49" s="62"/>
    </row>
    <row r="50" spans="1:24" s="63" customFormat="1" ht="30.6" customHeight="1" thickBot="1" x14ac:dyDescent="0.35">
      <c r="A50" s="52"/>
      <c r="B50" s="53" t="s">
        <v>54</v>
      </c>
      <c r="C50" s="54">
        <f>C48+C49</f>
        <v>11420923.372601992</v>
      </c>
      <c r="D50" s="54">
        <f t="shared" ref="D50:F50" si="49">D48+D49</f>
        <v>5499404.4025977841</v>
      </c>
      <c r="E50" s="54">
        <f t="shared" si="49"/>
        <v>13241856.118444147</v>
      </c>
      <c r="F50" s="54">
        <f t="shared" si="49"/>
        <v>6312457.8743957011</v>
      </c>
      <c r="G50" s="92">
        <f t="shared" si="41"/>
        <v>0.48152012085034002</v>
      </c>
      <c r="H50" s="92">
        <f t="shared" si="42"/>
        <v>0.47670491341491666</v>
      </c>
      <c r="I50" s="59">
        <f t="shared" si="43"/>
        <v>-4.8152074354233521E-3</v>
      </c>
      <c r="J50" s="83">
        <f>J48+J49</f>
        <v>16342965.861920472</v>
      </c>
      <c r="K50" s="83">
        <f t="shared" ref="K50:M50" si="50">K48+K49</f>
        <v>8094015.981474461</v>
      </c>
      <c r="L50" s="83">
        <f t="shared" si="50"/>
        <v>18432074.102489665</v>
      </c>
      <c r="M50" s="83">
        <f t="shared" si="50"/>
        <v>10280504.571846716</v>
      </c>
      <c r="N50" s="93">
        <f t="shared" si="45"/>
        <v>0.49525992098739707</v>
      </c>
      <c r="O50" s="94">
        <f t="shared" si="46"/>
        <v>0.55775082688377986</v>
      </c>
      <c r="P50" s="59">
        <f t="shared" si="47"/>
        <v>6.2490905896382787E-2</v>
      </c>
      <c r="Q50" s="79">
        <f>Q48+Q49</f>
        <v>25082824.056209654</v>
      </c>
      <c r="R50" s="79">
        <f t="shared" ref="R50:T50" si="51">R48+R49</f>
        <v>17673942.603882786</v>
      </c>
      <c r="S50" s="79">
        <f t="shared" si="51"/>
        <v>27952688.756034527</v>
      </c>
      <c r="T50" s="79">
        <f t="shared" si="51"/>
        <v>19891212.936871957</v>
      </c>
      <c r="U50" s="93">
        <f t="shared" si="6"/>
        <v>0.7046233137176322</v>
      </c>
      <c r="V50" s="94">
        <f t="shared" si="7"/>
        <v>0.71160284831554066</v>
      </c>
      <c r="W50" s="61">
        <f t="shared" si="8"/>
        <v>6.9795345979084544E-3</v>
      </c>
      <c r="X50" s="62"/>
    </row>
    <row r="51" spans="1:24" ht="30.6" customHeight="1" thickBot="1" x14ac:dyDescent="0.35">
      <c r="A51" s="72"/>
      <c r="B51" s="87" t="s">
        <v>55</v>
      </c>
      <c r="C51" s="159"/>
      <c r="D51" s="160"/>
      <c r="E51" s="160"/>
      <c r="F51" s="161"/>
      <c r="G51" s="88"/>
      <c r="H51" s="88"/>
      <c r="I51" s="76"/>
      <c r="J51" s="134"/>
      <c r="K51" s="135"/>
      <c r="L51" s="135"/>
      <c r="M51" s="135"/>
      <c r="N51" s="89"/>
      <c r="O51" s="90"/>
      <c r="P51" s="76"/>
      <c r="Q51" s="164"/>
      <c r="R51" s="165"/>
      <c r="S51" s="166"/>
      <c r="T51" s="167"/>
      <c r="U51" s="89"/>
      <c r="V51" s="90"/>
      <c r="W51" s="91">
        <f t="shared" si="8"/>
        <v>0</v>
      </c>
    </row>
    <row r="52" spans="1:24" s="63" customFormat="1" ht="30.6" customHeight="1" thickBot="1" x14ac:dyDescent="0.35">
      <c r="A52" s="52"/>
      <c r="B52" s="53" t="s">
        <v>56</v>
      </c>
      <c r="C52" s="54">
        <f>C50+C46</f>
        <v>12483221.372601992</v>
      </c>
      <c r="D52" s="54">
        <f t="shared" ref="D52:F52" si="52">D50+D46</f>
        <v>6217902.4025977841</v>
      </c>
      <c r="E52" s="54">
        <f t="shared" si="52"/>
        <v>14355659.118444147</v>
      </c>
      <c r="F52" s="54">
        <f t="shared" si="52"/>
        <v>7036528.8743957011</v>
      </c>
      <c r="G52" s="92">
        <f>D52/C52</f>
        <v>0.49810078801011681</v>
      </c>
      <c r="H52" s="92">
        <f>F52/E52</f>
        <v>0.49015714404608363</v>
      </c>
      <c r="I52" s="59">
        <f>H52-G52</f>
        <v>-7.9436439640331868E-3</v>
      </c>
      <c r="J52" s="83">
        <f>J50+J46</f>
        <v>16797924.861920472</v>
      </c>
      <c r="K52" s="83">
        <f t="shared" ref="K52:M52" si="53">K50+K46</f>
        <v>8437807.981474461</v>
      </c>
      <c r="L52" s="83">
        <f t="shared" si="53"/>
        <v>18883636.102489665</v>
      </c>
      <c r="M52" s="83">
        <f t="shared" si="53"/>
        <v>10610162.571846716</v>
      </c>
      <c r="N52" s="93">
        <f>K52/J52</f>
        <v>0.50231252079251076</v>
      </c>
      <c r="O52" s="94">
        <f>M52/L52</f>
        <v>0.56187073899649265</v>
      </c>
      <c r="P52" s="59">
        <f>O52-N52</f>
        <v>5.9558218203981883E-2</v>
      </c>
      <c r="Q52" s="79">
        <f>Q50+Q46</f>
        <v>25347774.056209654</v>
      </c>
      <c r="R52" s="79">
        <f t="shared" ref="R52:T52" si="54">R50+R46</f>
        <v>17785150.603882786</v>
      </c>
      <c r="S52" s="79">
        <f t="shared" si="54"/>
        <v>28244818.756034527</v>
      </c>
      <c r="T52" s="79">
        <f t="shared" si="54"/>
        <v>19997587.936871957</v>
      </c>
      <c r="U52" s="93">
        <f>R52/Q52</f>
        <v>0.70164546064058875</v>
      </c>
      <c r="V52" s="94">
        <f t="shared" si="7"/>
        <v>0.70800907272947033</v>
      </c>
      <c r="W52" s="61">
        <f t="shared" si="8"/>
        <v>6.3636120888815872E-3</v>
      </c>
      <c r="X52" s="62"/>
    </row>
    <row r="53" spans="1:24" x14ac:dyDescent="0.25">
      <c r="A53" s="95"/>
      <c r="B53" s="95"/>
      <c r="H53" s="97"/>
      <c r="N53" s="98"/>
      <c r="O53" s="98"/>
      <c r="V53" s="98" t="s">
        <v>57</v>
      </c>
    </row>
  </sheetData>
  <mergeCells count="21">
    <mergeCell ref="H1:I1"/>
    <mergeCell ref="O1:P1"/>
    <mergeCell ref="V1:W1"/>
    <mergeCell ref="A2:W2"/>
    <mergeCell ref="H3:I3"/>
    <mergeCell ref="O3:P3"/>
    <mergeCell ref="V3:W3"/>
    <mergeCell ref="J6:K6"/>
    <mergeCell ref="L6:M6"/>
    <mergeCell ref="Q6:R6"/>
    <mergeCell ref="S6:T6"/>
    <mergeCell ref="A4:A6"/>
    <mergeCell ref="B4:B6"/>
    <mergeCell ref="C4:I4"/>
    <mergeCell ref="J4:P4"/>
    <mergeCell ref="Q4:W4"/>
    <mergeCell ref="G5:I5"/>
    <mergeCell ref="N5:P5"/>
    <mergeCell ref="U5:W5"/>
    <mergeCell ref="C6:D6"/>
    <mergeCell ref="E6:F6"/>
  </mergeCells>
  <pageMargins left="0.24" right="0.24" top="0.63" bottom="0.25" header="0.3" footer="0.3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2023-11-17T04:26:02Z</cp:lastPrinted>
  <dcterms:created xsi:type="dcterms:W3CDTF">2022-11-03T10:08:06Z</dcterms:created>
  <dcterms:modified xsi:type="dcterms:W3CDTF">2023-11-17T04:26:32Z</dcterms:modified>
</cp:coreProperties>
</file>