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\Desktop\167 SLBC\Final Agenda of 167 for meeting\Final\"/>
    </mc:Choice>
  </mc:AlternateContent>
  <bookViews>
    <workbookView xWindow="0" yWindow="0" windowWidth="20736" windowHeight="9072"/>
  </bookViews>
  <sheets>
    <sheet name="Annexure ACP District Wise  167" sheetId="1" r:id="rId1"/>
  </sheets>
  <externalReferences>
    <externalReference r:id="rId2"/>
    <externalReference r:id="rId3"/>
    <externalReference r:id="rId4"/>
  </externalReferences>
  <definedNames>
    <definedName name="_xlnm.Print_Area" localSheetId="0">'Annexure ACP District Wise  167'!$A$1:$Q$69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7" i="1" l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J86" i="1"/>
  <c r="H86" i="1"/>
  <c r="L67" i="1"/>
  <c r="I67" i="1"/>
  <c r="F67" i="1"/>
  <c r="C67" i="1"/>
  <c r="M66" i="1"/>
  <c r="N66" i="1" s="1"/>
  <c r="J66" i="1"/>
  <c r="K66" i="1" s="1"/>
  <c r="G66" i="1"/>
  <c r="H66" i="1" s="1"/>
  <c r="D66" i="1"/>
  <c r="E66" i="1" s="1"/>
  <c r="M65" i="1"/>
  <c r="N65" i="1" s="1"/>
  <c r="J65" i="1"/>
  <c r="K65" i="1" s="1"/>
  <c r="G65" i="1"/>
  <c r="H65" i="1" s="1"/>
  <c r="D65" i="1"/>
  <c r="E65" i="1" s="1"/>
  <c r="M64" i="1"/>
  <c r="N64" i="1" s="1"/>
  <c r="J64" i="1"/>
  <c r="K64" i="1" s="1"/>
  <c r="G64" i="1"/>
  <c r="H64" i="1" s="1"/>
  <c r="D64" i="1"/>
  <c r="E64" i="1" s="1"/>
  <c r="M63" i="1"/>
  <c r="N63" i="1" s="1"/>
  <c r="K63" i="1"/>
  <c r="G63" i="1"/>
  <c r="H63" i="1" s="1"/>
  <c r="D63" i="1"/>
  <c r="E63" i="1" s="1"/>
  <c r="M62" i="1"/>
  <c r="N62" i="1" s="1"/>
  <c r="J62" i="1"/>
  <c r="K62" i="1" s="1"/>
  <c r="G62" i="1"/>
  <c r="H62" i="1" s="1"/>
  <c r="D62" i="1"/>
  <c r="E62" i="1" s="1"/>
  <c r="M61" i="1"/>
  <c r="N61" i="1" s="1"/>
  <c r="J61" i="1"/>
  <c r="K61" i="1" s="1"/>
  <c r="G61" i="1"/>
  <c r="H61" i="1" s="1"/>
  <c r="D61" i="1"/>
  <c r="E61" i="1" s="1"/>
  <c r="M60" i="1"/>
  <c r="N60" i="1" s="1"/>
  <c r="J60" i="1"/>
  <c r="K60" i="1" s="1"/>
  <c r="G60" i="1"/>
  <c r="H60" i="1" s="1"/>
  <c r="D60" i="1"/>
  <c r="E60" i="1" s="1"/>
  <c r="M59" i="1"/>
  <c r="N59" i="1" s="1"/>
  <c r="J59" i="1"/>
  <c r="K59" i="1" s="1"/>
  <c r="G59" i="1"/>
  <c r="H59" i="1" s="1"/>
  <c r="D59" i="1"/>
  <c r="E59" i="1" s="1"/>
  <c r="M58" i="1"/>
  <c r="N58" i="1" s="1"/>
  <c r="J58" i="1"/>
  <c r="K58" i="1" s="1"/>
  <c r="G58" i="1"/>
  <c r="H58" i="1" s="1"/>
  <c r="D58" i="1"/>
  <c r="E58" i="1" s="1"/>
  <c r="M57" i="1"/>
  <c r="N57" i="1" s="1"/>
  <c r="J57" i="1"/>
  <c r="K57" i="1" s="1"/>
  <c r="G57" i="1"/>
  <c r="H57" i="1" s="1"/>
  <c r="D57" i="1"/>
  <c r="E57" i="1" s="1"/>
  <c r="M56" i="1"/>
  <c r="N56" i="1" s="1"/>
  <c r="J56" i="1"/>
  <c r="K56" i="1" s="1"/>
  <c r="G56" i="1"/>
  <c r="H56" i="1" s="1"/>
  <c r="D56" i="1"/>
  <c r="E56" i="1" s="1"/>
  <c r="M55" i="1"/>
  <c r="N55" i="1" s="1"/>
  <c r="J55" i="1"/>
  <c r="K55" i="1" s="1"/>
  <c r="H55" i="1"/>
  <c r="G55" i="1"/>
  <c r="D55" i="1"/>
  <c r="E55" i="1" s="1"/>
  <c r="M54" i="1"/>
  <c r="N54" i="1" s="1"/>
  <c r="J54" i="1"/>
  <c r="K54" i="1" s="1"/>
  <c r="G54" i="1"/>
  <c r="H54" i="1" s="1"/>
  <c r="D54" i="1"/>
  <c r="E54" i="1" s="1"/>
  <c r="M53" i="1"/>
  <c r="N53" i="1" s="1"/>
  <c r="J53" i="1"/>
  <c r="K53" i="1" s="1"/>
  <c r="G53" i="1"/>
  <c r="H53" i="1" s="1"/>
  <c r="D53" i="1"/>
  <c r="E53" i="1" s="1"/>
  <c r="M52" i="1"/>
  <c r="N52" i="1" s="1"/>
  <c r="J52" i="1"/>
  <c r="K52" i="1" s="1"/>
  <c r="G52" i="1"/>
  <c r="H52" i="1" s="1"/>
  <c r="D52" i="1"/>
  <c r="E52" i="1" s="1"/>
  <c r="M51" i="1"/>
  <c r="N51" i="1" s="1"/>
  <c r="J51" i="1"/>
  <c r="K51" i="1" s="1"/>
  <c r="G51" i="1"/>
  <c r="H51" i="1" s="1"/>
  <c r="D51" i="1"/>
  <c r="E51" i="1" s="1"/>
  <c r="M50" i="1"/>
  <c r="N50" i="1" s="1"/>
  <c r="J50" i="1"/>
  <c r="K50" i="1" s="1"/>
  <c r="G50" i="1"/>
  <c r="H50" i="1" s="1"/>
  <c r="D50" i="1"/>
  <c r="E50" i="1" s="1"/>
  <c r="M49" i="1"/>
  <c r="N49" i="1" s="1"/>
  <c r="J49" i="1"/>
  <c r="K49" i="1" s="1"/>
  <c r="G49" i="1"/>
  <c r="H49" i="1" s="1"/>
  <c r="D49" i="1"/>
  <c r="E49" i="1" s="1"/>
  <c r="M48" i="1"/>
  <c r="N48" i="1" s="1"/>
  <c r="J48" i="1"/>
  <c r="K48" i="1" s="1"/>
  <c r="G48" i="1"/>
  <c r="H48" i="1" s="1"/>
  <c r="D48" i="1"/>
  <c r="E48" i="1" s="1"/>
  <c r="M47" i="1"/>
  <c r="N47" i="1" s="1"/>
  <c r="J47" i="1"/>
  <c r="K47" i="1" s="1"/>
  <c r="G47" i="1"/>
  <c r="H47" i="1" s="1"/>
  <c r="D47" i="1"/>
  <c r="E47" i="1" s="1"/>
  <c r="M46" i="1"/>
  <c r="N46" i="1" s="1"/>
  <c r="J46" i="1"/>
  <c r="K46" i="1" s="1"/>
  <c r="G46" i="1"/>
  <c r="H46" i="1" s="1"/>
  <c r="D46" i="1"/>
  <c r="E46" i="1" s="1"/>
  <c r="M45" i="1"/>
  <c r="J45" i="1"/>
  <c r="G45" i="1"/>
  <c r="H45" i="1" s="1"/>
  <c r="D45" i="1"/>
  <c r="E45" i="1" s="1"/>
  <c r="P34" i="1"/>
  <c r="Q34" i="1" s="1"/>
  <c r="L34" i="1"/>
  <c r="J34" i="1"/>
  <c r="K34" i="1" s="1"/>
  <c r="G34" i="1"/>
  <c r="D34" i="1"/>
  <c r="E34" i="1" s="1"/>
  <c r="P33" i="1"/>
  <c r="Q33" i="1" s="1"/>
  <c r="L33" i="1"/>
  <c r="J33" i="1"/>
  <c r="K33" i="1" s="1"/>
  <c r="G33" i="1"/>
  <c r="H33" i="1" s="1"/>
  <c r="D33" i="1"/>
  <c r="E33" i="1" s="1"/>
  <c r="P32" i="1"/>
  <c r="Q32" i="1" s="1"/>
  <c r="L32" i="1"/>
  <c r="J32" i="1"/>
  <c r="K32" i="1" s="1"/>
  <c r="G32" i="1"/>
  <c r="H32" i="1" s="1"/>
  <c r="D32" i="1"/>
  <c r="P31" i="1"/>
  <c r="Q31" i="1" s="1"/>
  <c r="L31" i="1"/>
  <c r="J31" i="1"/>
  <c r="K31" i="1" s="1"/>
  <c r="G31" i="1"/>
  <c r="H31" i="1" s="1"/>
  <c r="D31" i="1"/>
  <c r="E31" i="1" s="1"/>
  <c r="P30" i="1"/>
  <c r="Q30" i="1" s="1"/>
  <c r="L30" i="1"/>
  <c r="J30" i="1"/>
  <c r="K30" i="1" s="1"/>
  <c r="G30" i="1"/>
  <c r="D30" i="1"/>
  <c r="E30" i="1" s="1"/>
  <c r="P29" i="1"/>
  <c r="Q29" i="1" s="1"/>
  <c r="L29" i="1"/>
  <c r="J29" i="1"/>
  <c r="K29" i="1" s="1"/>
  <c r="G29" i="1"/>
  <c r="H29" i="1" s="1"/>
  <c r="D29" i="1"/>
  <c r="E29" i="1" s="1"/>
  <c r="P28" i="1"/>
  <c r="Q28" i="1" s="1"/>
  <c r="L28" i="1"/>
  <c r="J28" i="1"/>
  <c r="K28" i="1" s="1"/>
  <c r="G28" i="1"/>
  <c r="H28" i="1" s="1"/>
  <c r="D28" i="1"/>
  <c r="P27" i="1"/>
  <c r="Q27" i="1" s="1"/>
  <c r="L27" i="1"/>
  <c r="J27" i="1"/>
  <c r="K27" i="1" s="1"/>
  <c r="G27" i="1"/>
  <c r="H27" i="1" s="1"/>
  <c r="D27" i="1"/>
  <c r="E27" i="1" s="1"/>
  <c r="P26" i="1"/>
  <c r="Q26" i="1" s="1"/>
  <c r="L26" i="1"/>
  <c r="J26" i="1"/>
  <c r="K26" i="1" s="1"/>
  <c r="G26" i="1"/>
  <c r="D26" i="1"/>
  <c r="E26" i="1" s="1"/>
  <c r="P25" i="1"/>
  <c r="Q25" i="1" s="1"/>
  <c r="L25" i="1"/>
  <c r="J25" i="1"/>
  <c r="K25" i="1" s="1"/>
  <c r="G25" i="1"/>
  <c r="H25" i="1" s="1"/>
  <c r="D25" i="1"/>
  <c r="E25" i="1" s="1"/>
  <c r="P24" i="1"/>
  <c r="Q24" i="1" s="1"/>
  <c r="L24" i="1"/>
  <c r="J24" i="1"/>
  <c r="K24" i="1" s="1"/>
  <c r="G24" i="1"/>
  <c r="H24" i="1" s="1"/>
  <c r="D24" i="1"/>
  <c r="P23" i="1"/>
  <c r="Q23" i="1" s="1"/>
  <c r="L23" i="1"/>
  <c r="J23" i="1"/>
  <c r="K23" i="1" s="1"/>
  <c r="G23" i="1"/>
  <c r="H23" i="1" s="1"/>
  <c r="D23" i="1"/>
  <c r="E23" i="1" s="1"/>
  <c r="P22" i="1"/>
  <c r="Q22" i="1" s="1"/>
  <c r="L22" i="1"/>
  <c r="J22" i="1"/>
  <c r="K22" i="1" s="1"/>
  <c r="G22" i="1"/>
  <c r="D22" i="1"/>
  <c r="E22" i="1" s="1"/>
  <c r="P21" i="1"/>
  <c r="Q21" i="1" s="1"/>
  <c r="L21" i="1"/>
  <c r="J21" i="1"/>
  <c r="K21" i="1" s="1"/>
  <c r="G21" i="1"/>
  <c r="H21" i="1" s="1"/>
  <c r="D21" i="1"/>
  <c r="E21" i="1" s="1"/>
  <c r="P20" i="1"/>
  <c r="Q20" i="1" s="1"/>
  <c r="L20" i="1"/>
  <c r="J20" i="1"/>
  <c r="K20" i="1" s="1"/>
  <c r="G20" i="1"/>
  <c r="H20" i="1" s="1"/>
  <c r="D20" i="1"/>
  <c r="E20" i="1" s="1"/>
  <c r="P19" i="1"/>
  <c r="Q19" i="1" s="1"/>
  <c r="L19" i="1"/>
  <c r="J19" i="1"/>
  <c r="K19" i="1" s="1"/>
  <c r="G19" i="1"/>
  <c r="H19" i="1" s="1"/>
  <c r="D19" i="1"/>
  <c r="E19" i="1" s="1"/>
  <c r="P18" i="1"/>
  <c r="Q18" i="1" s="1"/>
  <c r="L18" i="1"/>
  <c r="J18" i="1"/>
  <c r="K18" i="1" s="1"/>
  <c r="G18" i="1"/>
  <c r="D18" i="1"/>
  <c r="E18" i="1" s="1"/>
  <c r="P17" i="1"/>
  <c r="Q17" i="1" s="1"/>
  <c r="L17" i="1"/>
  <c r="J17" i="1"/>
  <c r="K17" i="1" s="1"/>
  <c r="G17" i="1"/>
  <c r="H17" i="1" s="1"/>
  <c r="D17" i="1"/>
  <c r="P16" i="1"/>
  <c r="Q16" i="1" s="1"/>
  <c r="L16" i="1"/>
  <c r="J16" i="1"/>
  <c r="K16" i="1" s="1"/>
  <c r="G16" i="1"/>
  <c r="H16" i="1" s="1"/>
  <c r="D16" i="1"/>
  <c r="E16" i="1" s="1"/>
  <c r="P15" i="1"/>
  <c r="Q15" i="1" s="1"/>
  <c r="L15" i="1"/>
  <c r="J15" i="1"/>
  <c r="K15" i="1" s="1"/>
  <c r="G15" i="1"/>
  <c r="H15" i="1" s="1"/>
  <c r="D15" i="1"/>
  <c r="E15" i="1" s="1"/>
  <c r="P14" i="1"/>
  <c r="Q14" i="1" s="1"/>
  <c r="L14" i="1"/>
  <c r="J14" i="1"/>
  <c r="K14" i="1" s="1"/>
  <c r="G14" i="1"/>
  <c r="D14" i="1"/>
  <c r="E14" i="1" s="1"/>
  <c r="P13" i="1"/>
  <c r="Q13" i="1" s="1"/>
  <c r="L13" i="1"/>
  <c r="J13" i="1"/>
  <c r="K13" i="1" s="1"/>
  <c r="G13" i="1"/>
  <c r="H13" i="1" s="1"/>
  <c r="D13" i="1"/>
  <c r="E13" i="1" s="1"/>
  <c r="P12" i="1"/>
  <c r="Q12" i="1" s="1"/>
  <c r="L12" i="1"/>
  <c r="J12" i="1"/>
  <c r="K12" i="1" s="1"/>
  <c r="G12" i="1"/>
  <c r="H12" i="1" s="1"/>
  <c r="D12" i="1"/>
  <c r="E12" i="1" s="1"/>
  <c r="P11" i="1"/>
  <c r="Q11" i="1" s="1"/>
  <c r="L11" i="1"/>
  <c r="J11" i="1"/>
  <c r="K11" i="1" s="1"/>
  <c r="G11" i="1"/>
  <c r="H11" i="1" s="1"/>
  <c r="D11" i="1"/>
  <c r="E11" i="1" s="1"/>
  <c r="M22" i="1" l="1"/>
  <c r="N22" i="1" s="1"/>
  <c r="M16" i="1"/>
  <c r="N16" i="1" s="1"/>
  <c r="D67" i="1"/>
  <c r="E67" i="1" s="1"/>
  <c r="M67" i="1"/>
  <c r="N67" i="1" s="1"/>
  <c r="M28" i="1"/>
  <c r="N28" i="1" s="1"/>
  <c r="G67" i="1"/>
  <c r="H67" i="1" s="1"/>
  <c r="N45" i="1"/>
  <c r="M14" i="1"/>
  <c r="N14" i="1" s="1"/>
  <c r="M18" i="1"/>
  <c r="N18" i="1" s="1"/>
  <c r="M20" i="1"/>
  <c r="N20" i="1" s="1"/>
  <c r="M24" i="1"/>
  <c r="N24" i="1" s="1"/>
  <c r="M26" i="1"/>
  <c r="N26" i="1" s="1"/>
  <c r="M30" i="1"/>
  <c r="N30" i="1" s="1"/>
  <c r="M12" i="1"/>
  <c r="N12" i="1" s="1"/>
  <c r="M32" i="1"/>
  <c r="N32" i="1" s="1"/>
  <c r="M34" i="1"/>
  <c r="N34" i="1" s="1"/>
  <c r="M19" i="1"/>
  <c r="N19" i="1" s="1"/>
  <c r="M17" i="1"/>
  <c r="N17" i="1" s="1"/>
  <c r="H18" i="1"/>
  <c r="H22" i="1"/>
  <c r="M23" i="1"/>
  <c r="N23" i="1" s="1"/>
  <c r="H26" i="1"/>
  <c r="M27" i="1"/>
  <c r="N27" i="1" s="1"/>
  <c r="H30" i="1"/>
  <c r="M31" i="1"/>
  <c r="N31" i="1" s="1"/>
  <c r="H34" i="1"/>
  <c r="J67" i="1"/>
  <c r="K67" i="1" s="1"/>
  <c r="K45" i="1"/>
  <c r="M11" i="1"/>
  <c r="N11" i="1" s="1"/>
  <c r="E17" i="1"/>
  <c r="M13" i="1"/>
  <c r="N13" i="1" s="1"/>
  <c r="H14" i="1"/>
  <c r="M15" i="1"/>
  <c r="N15" i="1" s="1"/>
  <c r="M21" i="1"/>
  <c r="N21" i="1" s="1"/>
  <c r="E24" i="1"/>
  <c r="M25" i="1"/>
  <c r="N25" i="1" s="1"/>
  <c r="E28" i="1"/>
  <c r="M29" i="1"/>
  <c r="N29" i="1" s="1"/>
  <c r="E32" i="1"/>
  <c r="M33" i="1"/>
  <c r="N33" i="1" s="1"/>
</calcChain>
</file>

<file path=xl/sharedStrings.xml><?xml version="1.0" encoding="utf-8"?>
<sst xmlns="http://schemas.openxmlformats.org/spreadsheetml/2006/main" count="93" uniqueCount="43">
  <si>
    <t>PUNJAB</t>
  </si>
  <si>
    <t>No. in actuals,     Amount in cr</t>
  </si>
  <si>
    <t>District</t>
  </si>
  <si>
    <t>Agriculture &amp; Allied Activities</t>
  </si>
  <si>
    <t xml:space="preserve">MSMEs (Micro, Small &amp; Medium Enterprises) [Manufacturing + Services] </t>
  </si>
  <si>
    <t xml:space="preserve">Other Priority Sector </t>
  </si>
  <si>
    <t>Total Priority Sector (1+2+3)</t>
  </si>
  <si>
    <t>Non Priority Sector</t>
  </si>
  <si>
    <t>Target</t>
  </si>
  <si>
    <t>Achievement</t>
  </si>
  <si>
    <t>% age Achievement</t>
  </si>
  <si>
    <t>AMRITSAR</t>
  </si>
  <si>
    <t>BARNALA</t>
  </si>
  <si>
    <t>BATHINDA</t>
  </si>
  <si>
    <t>FARIDKOT</t>
  </si>
  <si>
    <t>FATEHGARH SAHIB</t>
  </si>
  <si>
    <t>FAZILKA</t>
  </si>
  <si>
    <t>FEROZEPUR</t>
  </si>
  <si>
    <t>GURDASPUR</t>
  </si>
  <si>
    <t>HOSHIARPUR</t>
  </si>
  <si>
    <t>JALANDHAR</t>
  </si>
  <si>
    <t>KAPURTHALA</t>
  </si>
  <si>
    <t>LUDHIANA</t>
  </si>
  <si>
    <t>MANSA</t>
  </si>
  <si>
    <t>MOGA</t>
  </si>
  <si>
    <t>MUKTSAR SAHIB</t>
  </si>
  <si>
    <t>PATHANKOT</t>
  </si>
  <si>
    <t>PATIALA</t>
  </si>
  <si>
    <t>RUPNAGAR</t>
  </si>
  <si>
    <t>SANGRUR</t>
  </si>
  <si>
    <t>SAS NAGAR</t>
  </si>
  <si>
    <t>SBS NAGAR</t>
  </si>
  <si>
    <t xml:space="preserve">TARN TARAN </t>
  </si>
  <si>
    <t>MALERKOTLA</t>
  </si>
  <si>
    <t>TOTAL</t>
  </si>
  <si>
    <t>SLBC Punjab</t>
  </si>
  <si>
    <t xml:space="preserve"> DISTRICT WISE ACHIEVEMENTS VIS A VIS TARGETS  UNDER ANNUAL CREDIT PLAN 2020-21 UPTO JUNE 2020</t>
  </si>
  <si>
    <t>No. in actuals,     Amount in thousands</t>
  </si>
  <si>
    <t>% age Achivement</t>
  </si>
  <si>
    <t>MUKATSAR</t>
  </si>
  <si>
    <t>ROPAR</t>
  </si>
  <si>
    <t xml:space="preserve"> DISTRICT WISE ACHIEVEMENTS VIS A VIS TARGETS  UNDER ANNUAL CREDIT PLAN 2023-24 UPTO DECEMBER 2023</t>
  </si>
  <si>
    <t>Annexure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</si>
</sst>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ahoma"/>
      <family val="2"/>
    </font>
    <font>
      <b/>
      <sz val="16"/>
      <name val="Tahoma"/>
      <family val="2"/>
    </font>
    <font>
      <sz val="11"/>
      <color theme="1"/>
      <name val="Tahoma"/>
      <family val="2"/>
    </font>
    <font>
      <sz val="11"/>
      <color indexed="8"/>
      <name val="Calibri"/>
      <family val="2"/>
    </font>
    <font>
      <b/>
      <sz val="20"/>
      <name val="Tahoma"/>
      <family val="2"/>
      <charset val="1"/>
    </font>
    <font>
      <b/>
      <sz val="14"/>
      <name val="Tahoma"/>
      <family val="2"/>
      <charset val="1"/>
    </font>
    <font>
      <b/>
      <sz val="18"/>
      <name val="Tahoma"/>
      <family val="2"/>
      <charset val="1"/>
    </font>
    <font>
      <b/>
      <sz val="16"/>
      <name val="Tahoma"/>
      <family val="2"/>
      <charset val="1"/>
    </font>
    <font>
      <b/>
      <sz val="12"/>
      <name val="Tahoma"/>
      <family val="2"/>
      <charset val="1"/>
    </font>
    <font>
      <b/>
      <sz val="11"/>
      <name val="Tahoma"/>
      <family val="2"/>
    </font>
    <font>
      <b/>
      <sz val="14"/>
      <name val="Tahoma"/>
      <family val="2"/>
    </font>
    <font>
      <b/>
      <sz val="1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indexed="8"/>
      <name val="Tahoma"/>
      <family val="2"/>
      <charset val="1"/>
    </font>
    <font>
      <b/>
      <sz val="14"/>
      <color indexed="10"/>
      <name val="Tahoma"/>
      <family val="2"/>
      <charset val="1"/>
    </font>
    <font>
      <b/>
      <sz val="18"/>
      <color indexed="8"/>
      <name val="Tahoma"/>
      <family val="2"/>
      <charset val="1"/>
    </font>
    <font>
      <b/>
      <sz val="16"/>
      <color indexed="8"/>
      <name val="Tahoma"/>
      <family val="2"/>
      <charset val="1"/>
    </font>
    <font>
      <b/>
      <sz val="12"/>
      <color indexed="8"/>
      <name val="Tahoma"/>
      <family val="2"/>
      <charset val="1"/>
    </font>
    <font>
      <b/>
      <sz val="11"/>
      <color indexed="8"/>
      <name val="Tahoma"/>
      <family val="2"/>
      <charset val="1"/>
    </font>
    <font>
      <sz val="11"/>
      <color indexed="8"/>
      <name val="Tahoma"/>
      <family val="2"/>
      <charset val="1"/>
    </font>
    <font>
      <b/>
      <sz val="14"/>
      <color theme="1"/>
      <name val="Tahoma"/>
      <family val="2"/>
    </font>
    <font>
      <sz val="14"/>
      <name val="Calibri"/>
      <family val="2"/>
      <charset val="1"/>
    </font>
    <font>
      <sz val="16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14"/>
      <color indexed="8"/>
      <name val="Calibri"/>
      <family val="2"/>
      <charset val="1"/>
    </font>
    <font>
      <b/>
      <sz val="14"/>
      <color indexed="8"/>
      <name val="Tahoma"/>
      <family val="2"/>
      <charset val="1"/>
    </font>
    <font>
      <b/>
      <sz val="14"/>
      <color theme="1"/>
      <name val="Tahoma"/>
      <family val="2"/>
      <charset val="1"/>
    </font>
    <font>
      <sz val="14"/>
      <color theme="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07">
    <xf numFmtId="0" fontId="0" fillId="0" borderId="0" xfId="0"/>
    <xf numFmtId="0" fontId="3" fillId="0" borderId="0" xfId="0" applyFont="1" applyFill="1"/>
    <xf numFmtId="0" fontId="5" fillId="0" borderId="0" xfId="0" applyFont="1"/>
    <xf numFmtId="0" fontId="0" fillId="0" borderId="0" xfId="0" applyFill="1"/>
    <xf numFmtId="0" fontId="0" fillId="2" borderId="0" xfId="0" applyFill="1"/>
    <xf numFmtId="0" fontId="2" fillId="0" borderId="0" xfId="0" applyFont="1"/>
    <xf numFmtId="0" fontId="15" fillId="0" borderId="0" xfId="0" applyFont="1" applyFill="1"/>
    <xf numFmtId="0" fontId="16" fillId="0" borderId="0" xfId="0" applyFont="1" applyFill="1"/>
    <xf numFmtId="0" fontId="0" fillId="0" borderId="0" xfId="0" applyFont="1" applyFill="1"/>
    <xf numFmtId="0" fontId="0" fillId="0" borderId="0" xfId="0" applyFont="1"/>
    <xf numFmtId="0" fontId="23" fillId="0" borderId="22" xfId="2" applyFont="1" applyFill="1" applyBorder="1" applyAlignment="1">
      <alignment horizontal="center" vertical="center" wrapText="1"/>
    </xf>
    <xf numFmtId="0" fontId="24" fillId="0" borderId="22" xfId="2" applyFont="1" applyFill="1" applyBorder="1" applyAlignment="1">
      <alignment horizontal="center" vertical="center" wrapText="1"/>
    </xf>
    <xf numFmtId="0" fontId="25" fillId="2" borderId="7" xfId="0" applyFont="1" applyFill="1" applyBorder="1"/>
    <xf numFmtId="1" fontId="26" fillId="0" borderId="4" xfId="2" applyNumberFormat="1" applyFont="1" applyFill="1" applyBorder="1" applyAlignment="1">
      <alignment horizontal="right"/>
    </xf>
    <xf numFmtId="1" fontId="26" fillId="0" borderId="5" xfId="2" applyNumberFormat="1" applyFont="1" applyFill="1" applyBorder="1" applyAlignment="1">
      <alignment horizontal="right"/>
    </xf>
    <xf numFmtId="9" fontId="26" fillId="0" borderId="23" xfId="1" applyFont="1" applyFill="1" applyBorder="1" applyAlignment="1">
      <alignment horizontal="right"/>
    </xf>
    <xf numFmtId="1" fontId="27" fillId="0" borderId="24" xfId="0" applyNumberFormat="1" applyFont="1" applyFill="1" applyBorder="1" applyAlignment="1">
      <alignment horizontal="right"/>
    </xf>
    <xf numFmtId="1" fontId="22" fillId="0" borderId="5" xfId="2" applyNumberFormat="1" applyFont="1" applyFill="1" applyBorder="1" applyAlignment="1">
      <alignment horizontal="right"/>
    </xf>
    <xf numFmtId="9" fontId="26" fillId="0" borderId="6" xfId="1" applyFont="1" applyFill="1" applyBorder="1" applyAlignment="1">
      <alignment horizontal="right"/>
    </xf>
    <xf numFmtId="1" fontId="28" fillId="0" borderId="24" xfId="0" applyNumberFormat="1" applyFont="1" applyFill="1" applyBorder="1" applyAlignment="1">
      <alignment horizontal="right"/>
    </xf>
    <xf numFmtId="1" fontId="29" fillId="0" borderId="5" xfId="2" applyNumberFormat="1" applyFont="1" applyFill="1" applyBorder="1" applyAlignment="1">
      <alignment horizontal="right"/>
    </xf>
    <xf numFmtId="1" fontId="30" fillId="2" borderId="4" xfId="2" applyNumberFormat="1" applyFont="1" applyFill="1" applyBorder="1" applyAlignment="1">
      <alignment horizontal="right" wrapText="1"/>
    </xf>
    <xf numFmtId="9" fontId="26" fillId="2" borderId="6" xfId="1" applyFont="1" applyFill="1" applyBorder="1" applyAlignment="1">
      <alignment horizontal="right"/>
    </xf>
    <xf numFmtId="1" fontId="26" fillId="0" borderId="25" xfId="2" applyNumberFormat="1" applyFont="1" applyFill="1" applyBorder="1" applyAlignment="1">
      <alignment horizontal="right"/>
    </xf>
    <xf numFmtId="1" fontId="26" fillId="0" borderId="24" xfId="2" applyNumberFormat="1" applyFont="1" applyFill="1" applyBorder="1" applyAlignment="1">
      <alignment horizontal="right"/>
    </xf>
    <xf numFmtId="1" fontId="22" fillId="0" borderId="24" xfId="2" applyNumberFormat="1" applyFont="1" applyFill="1" applyBorder="1" applyAlignment="1">
      <alignment horizontal="right"/>
    </xf>
    <xf numFmtId="1" fontId="29" fillId="0" borderId="24" xfId="2" applyNumberFormat="1" applyFont="1" applyFill="1" applyBorder="1" applyAlignment="1">
      <alignment horizontal="right"/>
    </xf>
    <xf numFmtId="1" fontId="26" fillId="0" borderId="8" xfId="2" applyNumberFormat="1" applyFont="1" applyFill="1" applyBorder="1" applyAlignment="1">
      <alignment horizontal="right"/>
    </xf>
    <xf numFmtId="1" fontId="26" fillId="0" borderId="9" xfId="2" applyNumberFormat="1" applyFont="1" applyFill="1" applyBorder="1" applyAlignment="1">
      <alignment horizontal="right"/>
    </xf>
    <xf numFmtId="1" fontId="22" fillId="0" borderId="9" xfId="2" applyNumberFormat="1" applyFont="1" applyFill="1" applyBorder="1" applyAlignment="1">
      <alignment horizontal="right"/>
    </xf>
    <xf numFmtId="1" fontId="29" fillId="0" borderId="9" xfId="2" applyNumberFormat="1" applyFont="1" applyFill="1" applyBorder="1" applyAlignment="1">
      <alignment horizontal="right"/>
    </xf>
    <xf numFmtId="1" fontId="30" fillId="2" borderId="26" xfId="2" applyNumberFormat="1" applyFont="1" applyFill="1" applyBorder="1" applyAlignment="1">
      <alignment horizontal="right" wrapText="1"/>
    </xf>
    <xf numFmtId="0" fontId="0" fillId="2" borderId="0" xfId="0" applyFont="1" applyFill="1"/>
    <xf numFmtId="1" fontId="31" fillId="0" borderId="24" xfId="2" applyNumberFormat="1" applyFont="1" applyFill="1" applyBorder="1" applyAlignment="1">
      <alignment horizontal="right"/>
    </xf>
    <xf numFmtId="9" fontId="32" fillId="0" borderId="6" xfId="1" applyFont="1" applyFill="1" applyBorder="1" applyAlignment="1">
      <alignment horizontal="right"/>
    </xf>
    <xf numFmtId="1" fontId="22" fillId="0" borderId="27" xfId="2" applyNumberFormat="1" applyFont="1" applyFill="1" applyBorder="1" applyAlignment="1">
      <alignment horizontal="center"/>
    </xf>
    <xf numFmtId="1" fontId="31" fillId="2" borderId="26" xfId="2" applyNumberFormat="1" applyFont="1" applyFill="1" applyBorder="1" applyAlignment="1">
      <alignment horizontal="right" wrapText="1"/>
    </xf>
    <xf numFmtId="9" fontId="32" fillId="2" borderId="6" xfId="1" applyFont="1" applyFill="1" applyBorder="1" applyAlignment="1">
      <alignment horizontal="right"/>
    </xf>
    <xf numFmtId="1" fontId="26" fillId="0" borderId="10" xfId="2" applyNumberFormat="1" applyFont="1" applyFill="1" applyBorder="1" applyAlignment="1">
      <alignment horizontal="right"/>
    </xf>
    <xf numFmtId="1" fontId="26" fillId="0" borderId="11" xfId="2" applyNumberFormat="1" applyFont="1" applyFill="1" applyBorder="1" applyAlignment="1">
      <alignment horizontal="right"/>
    </xf>
    <xf numFmtId="1" fontId="22" fillId="0" borderId="11" xfId="2" applyNumberFormat="1" applyFont="1" applyFill="1" applyBorder="1" applyAlignment="1">
      <alignment horizontal="right"/>
    </xf>
    <xf numFmtId="1" fontId="29" fillId="0" borderId="11" xfId="2" applyNumberFormat="1" applyFont="1" applyFill="1" applyBorder="1" applyAlignment="1">
      <alignment horizontal="right"/>
    </xf>
    <xf numFmtId="1" fontId="30" fillId="2" borderId="10" xfId="2" applyNumberFormat="1" applyFont="1" applyFill="1" applyBorder="1" applyAlignment="1">
      <alignment horizontal="right" wrapText="1"/>
    </xf>
    <xf numFmtId="0" fontId="25" fillId="2" borderId="12" xfId="0" applyFont="1" applyFill="1" applyBorder="1"/>
    <xf numFmtId="9" fontId="26" fillId="0" borderId="28" xfId="1" applyFont="1" applyFill="1" applyBorder="1" applyAlignment="1">
      <alignment horizontal="right"/>
    </xf>
    <xf numFmtId="1" fontId="27" fillId="0" borderId="9" xfId="0" applyNumberFormat="1" applyFont="1" applyFill="1" applyBorder="1" applyAlignment="1">
      <alignment horizontal="right"/>
    </xf>
    <xf numFmtId="9" fontId="26" fillId="0" borderId="29" xfId="1" applyFont="1" applyFill="1" applyBorder="1" applyAlignment="1">
      <alignment horizontal="right"/>
    </xf>
    <xf numFmtId="1" fontId="28" fillId="0" borderId="9" xfId="0" applyNumberFormat="1" applyFont="1" applyFill="1" applyBorder="1" applyAlignment="1">
      <alignment horizontal="right"/>
    </xf>
    <xf numFmtId="9" fontId="26" fillId="2" borderId="29" xfId="1" applyFont="1" applyFill="1" applyBorder="1" applyAlignment="1">
      <alignment horizontal="right"/>
    </xf>
    <xf numFmtId="0" fontId="25" fillId="2" borderId="30" xfId="0" applyFont="1" applyFill="1" applyBorder="1"/>
    <xf numFmtId="9" fontId="26" fillId="0" borderId="30" xfId="1" applyFont="1" applyFill="1" applyBorder="1" applyAlignment="1">
      <alignment horizontal="right"/>
    </xf>
    <xf numFmtId="9" fontId="26" fillId="0" borderId="31" xfId="1" applyFont="1" applyFill="1" applyBorder="1" applyAlignment="1">
      <alignment horizontal="right"/>
    </xf>
    <xf numFmtId="1" fontId="26" fillId="2" borderId="25" xfId="2" applyNumberFormat="1" applyFont="1" applyFill="1" applyBorder="1" applyAlignment="1">
      <alignment horizontal="right"/>
    </xf>
    <xf numFmtId="9" fontId="26" fillId="2" borderId="24" xfId="1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Fill="1" applyBorder="1"/>
    <xf numFmtId="0" fontId="25" fillId="0" borderId="0" xfId="0" applyFont="1" applyFill="1" applyBorder="1"/>
    <xf numFmtId="1" fontId="26" fillId="0" borderId="0" xfId="2" applyNumberFormat="1" applyFont="1" applyFill="1" applyBorder="1" applyAlignment="1">
      <alignment horizontal="right"/>
    </xf>
    <xf numFmtId="1" fontId="27" fillId="0" borderId="0" xfId="0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1" fontId="28" fillId="0" borderId="0" xfId="0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1" fontId="26" fillId="2" borderId="0" xfId="2" applyNumberFormat="1" applyFont="1" applyFill="1" applyBorder="1" applyAlignment="1">
      <alignment horizontal="right"/>
    </xf>
    <xf numFmtId="1" fontId="28" fillId="2" borderId="0" xfId="0" applyNumberFormat="1" applyFont="1" applyFill="1" applyBorder="1" applyAlignment="1">
      <alignment horizontal="right"/>
    </xf>
    <xf numFmtId="1" fontId="30" fillId="2" borderId="0" xfId="2" applyNumberFormat="1" applyFont="1" applyFill="1" applyBorder="1" applyAlignment="1">
      <alignment horizontal="right" wrapText="1"/>
    </xf>
    <xf numFmtId="0" fontId="0" fillId="0" borderId="0" xfId="0" applyBorder="1"/>
    <xf numFmtId="1" fontId="30" fillId="0" borderId="24" xfId="2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/>
    <xf numFmtId="1" fontId="24" fillId="0" borderId="0" xfId="2" applyNumberFormat="1" applyFont="1" applyFill="1" applyBorder="1" applyAlignment="1">
      <alignment horizontal="left" vertical="center"/>
    </xf>
    <xf numFmtId="1" fontId="22" fillId="0" borderId="0" xfId="2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" fontId="0" fillId="0" borderId="0" xfId="0" applyNumberFormat="1" applyFill="1" applyBorder="1"/>
    <xf numFmtId="1" fontId="0" fillId="0" borderId="0" xfId="0" applyNumberFormat="1" applyBorder="1"/>
    <xf numFmtId="0" fontId="12" fillId="0" borderId="22" xfId="2" applyFont="1" applyFill="1" applyBorder="1" applyAlignment="1">
      <alignment horizontal="center" vertical="center" wrapText="1"/>
    </xf>
    <xf numFmtId="0" fontId="13" fillId="0" borderId="22" xfId="0" applyFont="1" applyFill="1" applyBorder="1"/>
    <xf numFmtId="1" fontId="14" fillId="0" borderId="22" xfId="2" applyNumberFormat="1" applyFont="1" applyFill="1" applyBorder="1" applyAlignment="1">
      <alignment horizontal="right"/>
    </xf>
    <xf numFmtId="9" fontId="14" fillId="0" borderId="22" xfId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7" fillId="0" borderId="15" xfId="0" applyFont="1" applyFill="1" applyBorder="1" applyAlignment="1">
      <alignment horizontal="right" vertical="center"/>
    </xf>
    <xf numFmtId="0" fontId="22" fillId="0" borderId="1" xfId="2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/>
    </xf>
    <xf numFmtId="0" fontId="18" fillId="3" borderId="2" xfId="2" applyFont="1" applyFill="1" applyBorder="1" applyAlignment="1">
      <alignment horizontal="center"/>
    </xf>
    <xf numFmtId="0" fontId="18" fillId="3" borderId="3" xfId="2" applyFont="1" applyFill="1" applyBorder="1" applyAlignment="1">
      <alignment horizontal="center"/>
    </xf>
    <xf numFmtId="0" fontId="19" fillId="0" borderId="1" xfId="2" applyFont="1" applyFill="1" applyBorder="1" applyAlignment="1">
      <alignment horizontal="center"/>
    </xf>
    <xf numFmtId="0" fontId="19" fillId="0" borderId="2" xfId="2" applyFont="1" applyFill="1" applyBorder="1" applyAlignment="1">
      <alignment horizontal="center"/>
    </xf>
    <xf numFmtId="0" fontId="19" fillId="0" borderId="3" xfId="2" applyFont="1" applyFill="1" applyBorder="1" applyAlignment="1">
      <alignment horizontal="center"/>
    </xf>
    <xf numFmtId="0" fontId="20" fillId="0" borderId="13" xfId="2" applyFont="1" applyFill="1" applyBorder="1" applyAlignment="1">
      <alignment horizontal="center" vertical="center" wrapText="1"/>
    </xf>
    <xf numFmtId="0" fontId="20" fillId="0" borderId="17" xfId="2" applyFont="1" applyFill="1" applyBorder="1" applyAlignment="1">
      <alignment horizontal="center" vertical="center" wrapText="1"/>
    </xf>
    <xf numFmtId="0" fontId="20" fillId="0" borderId="21" xfId="2" applyFont="1" applyFill="1" applyBorder="1" applyAlignment="1">
      <alignment horizontal="center" vertical="center" wrapText="1"/>
    </xf>
    <xf numFmtId="0" fontId="21" fillId="0" borderId="14" xfId="2" applyFont="1" applyFill="1" applyBorder="1" applyAlignment="1">
      <alignment horizontal="center" vertical="center" wrapText="1"/>
    </xf>
    <xf numFmtId="0" fontId="21" fillId="0" borderId="15" xfId="2" applyFont="1" applyFill="1" applyBorder="1" applyAlignment="1">
      <alignment horizontal="center" vertical="center" wrapText="1"/>
    </xf>
    <xf numFmtId="0" fontId="21" fillId="0" borderId="16" xfId="2" applyFont="1" applyFill="1" applyBorder="1" applyAlignment="1">
      <alignment horizontal="center" vertical="center" wrapText="1"/>
    </xf>
    <xf numFmtId="0" fontId="21" fillId="0" borderId="18" xfId="2" applyFont="1" applyFill="1" applyBorder="1" applyAlignment="1">
      <alignment horizontal="center" vertical="center" wrapText="1"/>
    </xf>
    <xf numFmtId="0" fontId="21" fillId="0" borderId="19" xfId="2" applyFont="1" applyFill="1" applyBorder="1" applyAlignment="1">
      <alignment horizontal="center" vertical="center" wrapText="1"/>
    </xf>
    <xf numFmtId="0" fontId="21" fillId="0" borderId="20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horizontal="center"/>
    </xf>
    <xf numFmtId="0" fontId="8" fillId="0" borderId="22" xfId="2" applyFont="1" applyFill="1" applyBorder="1" applyAlignment="1">
      <alignment horizontal="center"/>
    </xf>
    <xf numFmtId="0" fontId="9" fillId="0" borderId="22" xfId="2" applyFont="1" applyFill="1" applyBorder="1" applyAlignment="1">
      <alignment horizontal="center" vertical="center" wrapText="1"/>
    </xf>
    <xf numFmtId="0" fontId="10" fillId="0" borderId="22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nb/Desktop/167%20SLBC/Compilation%20Sheets%20166%20AFTER%20ADDING%20PN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L%20SEPTEMBER%20ACP%202020-21%20Main%20She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54th%20SLBC\LDM%20Proforma\Patiala%20Revised%20LDM%20PROFORMA%20%20sept%202020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 OF RSETI SEP 23"/>
      <sheetName val="LOAN APPLICATION RSETI 165"/>
      <sheetName val="RECOVERY CERTIFICATE 165"/>
      <sheetName val="CD ratio"/>
      <sheetName val="GLC 165"/>
      <sheetName val="PROGRESS OF RSETI DEC 23"/>
      <sheetName val="LOAN APPLICATION RSETI 167"/>
      <sheetName val="SHG"/>
      <sheetName val="Annexure ACP District Wise  166"/>
      <sheetName val="Annexure ACP Bank wise 166"/>
      <sheetName val="RECOVERY CERTIFICATE 167"/>
      <sheetName val="167-166"/>
      <sheetName val="166"/>
      <sheetName val="1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73">
          <cell r="L1573">
            <v>44070874.062150002</v>
          </cell>
          <cell r="Z1573">
            <v>71382883.415533125</v>
          </cell>
          <cell r="AT1573">
            <v>15961274.58165</v>
          </cell>
          <cell r="BN1573">
            <v>87699943.896272659</v>
          </cell>
        </row>
        <row r="1574">
          <cell r="L1574">
            <v>23596609</v>
          </cell>
          <cell r="Z1574">
            <v>4624904</v>
          </cell>
          <cell r="AT1574">
            <v>5548448</v>
          </cell>
          <cell r="BN1574">
            <v>1166111</v>
          </cell>
        </row>
        <row r="1575">
          <cell r="L1575">
            <v>54404860</v>
          </cell>
          <cell r="Z1575">
            <v>35376102</v>
          </cell>
          <cell r="AT1575">
            <v>12673266</v>
          </cell>
          <cell r="BN1575">
            <v>26328036</v>
          </cell>
        </row>
        <row r="1576">
          <cell r="L1576">
            <v>29901383.370329998</v>
          </cell>
          <cell r="Z1576">
            <v>7760695.6584799998</v>
          </cell>
          <cell r="AT1576">
            <v>1134479.73697</v>
          </cell>
          <cell r="BN1576">
            <v>11638242.97886</v>
          </cell>
        </row>
        <row r="1577">
          <cell r="L1577">
            <v>18155064</v>
          </cell>
          <cell r="Z1577">
            <v>33062883</v>
          </cell>
          <cell r="AT1577">
            <v>1925166</v>
          </cell>
          <cell r="BN1577">
            <v>25072668</v>
          </cell>
        </row>
        <row r="1578">
          <cell r="L1578">
            <v>37711629.168020003</v>
          </cell>
          <cell r="Z1578">
            <v>5308888</v>
          </cell>
          <cell r="AT1578">
            <v>2988248</v>
          </cell>
          <cell r="BN1578">
            <v>4562112</v>
          </cell>
        </row>
        <row r="1579">
          <cell r="L1579">
            <v>35345154.381440006</v>
          </cell>
          <cell r="Z1579">
            <v>7677465.0399300009</v>
          </cell>
          <cell r="AT1579">
            <v>1897827.2645</v>
          </cell>
          <cell r="BN1579">
            <v>12600870.250250001</v>
          </cell>
        </row>
        <row r="1580">
          <cell r="L1580">
            <v>30431737</v>
          </cell>
          <cell r="Z1580">
            <v>11568555</v>
          </cell>
          <cell r="AT1580">
            <v>2457626</v>
          </cell>
          <cell r="BN1580">
            <v>22637883</v>
          </cell>
        </row>
        <row r="1581">
          <cell r="L1581">
            <v>34102875</v>
          </cell>
          <cell r="Z1581">
            <v>27306533</v>
          </cell>
          <cell r="AT1581">
            <v>2883192.3099999996</v>
          </cell>
          <cell r="BN1581">
            <v>23330542</v>
          </cell>
        </row>
        <row r="1582">
          <cell r="L1582">
            <v>28271282</v>
          </cell>
          <cell r="Z1582">
            <v>81659274</v>
          </cell>
          <cell r="AT1582">
            <v>5611094</v>
          </cell>
          <cell r="BN1582">
            <v>58819772</v>
          </cell>
        </row>
        <row r="1583">
          <cell r="L1583">
            <v>14918483.789019998</v>
          </cell>
          <cell r="Z1583">
            <v>10740803.170590002</v>
          </cell>
          <cell r="AT1583">
            <v>2584562.5109999999</v>
          </cell>
          <cell r="BN1583">
            <v>19264461.860580001</v>
          </cell>
        </row>
        <row r="1584">
          <cell r="L1584">
            <v>64492328.29095</v>
          </cell>
          <cell r="Z1584">
            <v>324251078.29009509</v>
          </cell>
          <cell r="AT1584">
            <v>16121549.798220003</v>
          </cell>
          <cell r="BN1584">
            <v>227977913.59125161</v>
          </cell>
        </row>
        <row r="1585">
          <cell r="L1585">
            <v>34983715</v>
          </cell>
          <cell r="Z1585">
            <v>10489264</v>
          </cell>
          <cell r="AT1585">
            <v>707528</v>
          </cell>
          <cell r="BN1585">
            <v>5120672</v>
          </cell>
        </row>
        <row r="1586">
          <cell r="L1586">
            <v>59099792</v>
          </cell>
          <cell r="Z1586">
            <v>10943655</v>
          </cell>
          <cell r="AT1586">
            <v>1047404</v>
          </cell>
          <cell r="BN1586">
            <v>4485963</v>
          </cell>
        </row>
        <row r="1587">
          <cell r="L1587">
            <v>21073554</v>
          </cell>
          <cell r="Z1587">
            <v>5126915</v>
          </cell>
          <cell r="AT1587">
            <v>1120417</v>
          </cell>
          <cell r="BN1587">
            <v>2977385</v>
          </cell>
        </row>
        <row r="1588">
          <cell r="L1588">
            <v>7528322</v>
          </cell>
          <cell r="Z1588">
            <v>8771689</v>
          </cell>
          <cell r="AT1588">
            <v>2009726</v>
          </cell>
          <cell r="BN1588">
            <v>13780371</v>
          </cell>
        </row>
        <row r="1589">
          <cell r="L1589">
            <v>57959315.259044997</v>
          </cell>
          <cell r="Z1589">
            <v>71663867.158653378</v>
          </cell>
          <cell r="AT1589">
            <v>72744639.001242995</v>
          </cell>
          <cell r="BN1589">
            <v>85443429.556491479</v>
          </cell>
        </row>
        <row r="1590">
          <cell r="L1590">
            <v>5528914.1499999994</v>
          </cell>
          <cell r="Z1590">
            <v>8365110.1109999996</v>
          </cell>
          <cell r="AT1590">
            <v>520522.41600000003</v>
          </cell>
          <cell r="BN1590">
            <v>12981693.892999999</v>
          </cell>
        </row>
        <row r="1591">
          <cell r="L1591">
            <v>49123303.179250002</v>
          </cell>
          <cell r="Z1591">
            <v>18820048.011739999</v>
          </cell>
          <cell r="AT1591">
            <v>2530146.0063399998</v>
          </cell>
          <cell r="BN1591">
            <v>19288513.535999998</v>
          </cell>
        </row>
        <row r="1592">
          <cell r="L1592">
            <v>11097951.396400001</v>
          </cell>
          <cell r="Z1592">
            <v>39907317.463922501</v>
          </cell>
          <cell r="AT1592">
            <v>6202177.70842</v>
          </cell>
          <cell r="BN1592">
            <v>62350349.736973941</v>
          </cell>
        </row>
        <row r="1593">
          <cell r="L1593">
            <v>10501279</v>
          </cell>
          <cell r="Z1593">
            <v>4173265</v>
          </cell>
          <cell r="AT1593">
            <v>4750143</v>
          </cell>
          <cell r="BN1593">
            <v>7778467.9750699997</v>
          </cell>
        </row>
        <row r="1594">
          <cell r="L1594">
            <v>26248886.400039993</v>
          </cell>
          <cell r="Z1594">
            <v>4219602.7713500001</v>
          </cell>
          <cell r="AT1594">
            <v>1930650.2560000001</v>
          </cell>
          <cell r="BN1594">
            <v>7250287.7795548048</v>
          </cell>
        </row>
        <row r="1595">
          <cell r="L1595">
            <v>6850597</v>
          </cell>
          <cell r="Z1595">
            <v>3637071</v>
          </cell>
          <cell r="AT1595">
            <v>352564</v>
          </cell>
          <cell r="BN1595">
            <v>3705059</v>
          </cell>
        </row>
        <row r="1596">
          <cell r="L1596">
            <v>705397909.44664502</v>
          </cell>
          <cell r="Z1596">
            <v>806837869.09129393</v>
          </cell>
          <cell r="AT1596">
            <v>165702651.59034303</v>
          </cell>
          <cell r="BN1596">
            <v>746260749.0543046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"/>
      <sheetName val="Outstanding"/>
      <sheetName val="Sub Sectorwise targets"/>
      <sheetName val="GLC"/>
      <sheetName val="Target Vs. Achievement"/>
      <sheetName val="SEP TARGET VS ACHIEVEMENT"/>
    </sheetNames>
    <sheetDataSet>
      <sheetData sheetId="0">
        <row r="72">
          <cell r="D72">
            <v>17728904.255249999</v>
          </cell>
          <cell r="R72">
            <v>16370131.42327</v>
          </cell>
          <cell r="AJ72">
            <v>5337908</v>
          </cell>
          <cell r="AL72">
            <v>39430956.79152</v>
          </cell>
        </row>
        <row r="145">
          <cell r="D145">
            <v>18069964</v>
          </cell>
          <cell r="R145">
            <v>1552202</v>
          </cell>
          <cell r="AJ145">
            <v>2783636.75</v>
          </cell>
          <cell r="AL145">
            <v>22405802.75</v>
          </cell>
        </row>
        <row r="218">
          <cell r="D218">
            <v>27633317</v>
          </cell>
          <cell r="R218">
            <v>6087714</v>
          </cell>
          <cell r="AJ218">
            <v>10111124</v>
          </cell>
          <cell r="AL218">
            <v>43832155</v>
          </cell>
        </row>
        <row r="291">
          <cell r="D291">
            <v>17287928.469999999</v>
          </cell>
          <cell r="R291">
            <v>1927524.44</v>
          </cell>
          <cell r="AJ291">
            <v>1411162.63</v>
          </cell>
          <cell r="AL291">
            <v>20626615.539999999</v>
          </cell>
        </row>
        <row r="364">
          <cell r="D364">
            <v>18915093</v>
          </cell>
          <cell r="R364">
            <v>3139454</v>
          </cell>
          <cell r="AJ364">
            <v>624398.5</v>
          </cell>
          <cell r="AL364">
            <v>22678945.5</v>
          </cell>
        </row>
        <row r="437">
          <cell r="D437">
            <v>9711429</v>
          </cell>
          <cell r="R437">
            <v>6819539</v>
          </cell>
          <cell r="AJ437">
            <v>324623</v>
          </cell>
          <cell r="AL437">
            <v>16855591</v>
          </cell>
        </row>
        <row r="510">
          <cell r="D510">
            <v>26953560</v>
          </cell>
          <cell r="R510">
            <v>3034138</v>
          </cell>
          <cell r="AJ510">
            <v>2127112</v>
          </cell>
          <cell r="AL510">
            <v>32114810</v>
          </cell>
        </row>
        <row r="583">
          <cell r="D583">
            <v>10567606</v>
          </cell>
          <cell r="R583">
            <v>3428224</v>
          </cell>
          <cell r="AJ583">
            <v>402895</v>
          </cell>
          <cell r="AL583">
            <v>14398725</v>
          </cell>
        </row>
        <row r="656">
          <cell r="D656">
            <v>20478554.147840001</v>
          </cell>
          <cell r="R656">
            <v>12191675.647</v>
          </cell>
          <cell r="AJ656">
            <v>5665376.0490000006</v>
          </cell>
          <cell r="AL656">
            <v>38335605.843839996</v>
          </cell>
        </row>
        <row r="729">
          <cell r="D729">
            <v>16849673.039209999</v>
          </cell>
          <cell r="R729">
            <v>22624038.576469198</v>
          </cell>
          <cell r="AJ729">
            <v>14976487.113</v>
          </cell>
          <cell r="AL729">
            <v>54450198.728679202</v>
          </cell>
        </row>
        <row r="802">
          <cell r="D802">
            <v>20493496.537189998</v>
          </cell>
          <cell r="R802">
            <v>6094709.2774400003</v>
          </cell>
          <cell r="AJ802">
            <v>1825096.5649999999</v>
          </cell>
          <cell r="AL802">
            <v>28413302.379629999</v>
          </cell>
        </row>
        <row r="875">
          <cell r="D875">
            <v>39860456</v>
          </cell>
          <cell r="R875">
            <v>162848348</v>
          </cell>
          <cell r="AJ875">
            <v>19250130</v>
          </cell>
          <cell r="AL875">
            <v>221958934</v>
          </cell>
        </row>
        <row r="948">
          <cell r="D948">
            <v>18899949</v>
          </cell>
          <cell r="R948">
            <v>2256681</v>
          </cell>
          <cell r="AJ948">
            <v>387339</v>
          </cell>
          <cell r="AL948">
            <v>21543969</v>
          </cell>
        </row>
        <row r="1021">
          <cell r="D1021">
            <v>23763327</v>
          </cell>
          <cell r="R1021">
            <v>5569435</v>
          </cell>
          <cell r="AJ1021">
            <v>339441</v>
          </cell>
          <cell r="AL1021">
            <v>29672203</v>
          </cell>
        </row>
        <row r="1094">
          <cell r="D1094">
            <v>6232132</v>
          </cell>
          <cell r="R1094">
            <v>8629048.7699999996</v>
          </cell>
          <cell r="AJ1094">
            <v>1881522</v>
          </cell>
          <cell r="AL1094">
            <v>16742702.77</v>
          </cell>
        </row>
        <row r="1167">
          <cell r="D1167">
            <v>17947091</v>
          </cell>
          <cell r="R1167">
            <v>1579907</v>
          </cell>
          <cell r="AJ1167">
            <v>1724952</v>
          </cell>
          <cell r="AL1167">
            <v>21251950</v>
          </cell>
        </row>
        <row r="1240">
          <cell r="D1240">
            <v>6306491</v>
          </cell>
          <cell r="R1240">
            <v>2354978</v>
          </cell>
          <cell r="AJ1240">
            <v>612544</v>
          </cell>
          <cell r="AL1240">
            <v>9274013</v>
          </cell>
        </row>
        <row r="1313">
          <cell r="D1313">
            <v>2300221</v>
          </cell>
          <cell r="R1313">
            <v>2376607</v>
          </cell>
          <cell r="AJ1313">
            <v>341451</v>
          </cell>
          <cell r="AL1313">
            <v>5018279</v>
          </cell>
        </row>
        <row r="1386">
          <cell r="D1386">
            <v>41206477.827604949</v>
          </cell>
        </row>
        <row r="1459">
          <cell r="D1459">
            <v>6994533</v>
          </cell>
          <cell r="R1459">
            <v>2053249</v>
          </cell>
          <cell r="AJ1459">
            <v>728107.2</v>
          </cell>
          <cell r="AL1459">
            <v>9775889.1999999993</v>
          </cell>
        </row>
        <row r="1532">
          <cell r="D1532">
            <v>21949072</v>
          </cell>
          <cell r="R1532">
            <v>8274470</v>
          </cell>
          <cell r="AJ1532">
            <v>1478202</v>
          </cell>
          <cell r="AL1532">
            <v>31701744</v>
          </cell>
        </row>
        <row r="1605">
          <cell r="D1605">
            <v>21218434</v>
          </cell>
          <cell r="R1605">
            <v>1923624</v>
          </cell>
          <cell r="AJ1605">
            <v>432196.08</v>
          </cell>
          <cell r="AL1605">
            <v>23574254.079999998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no."/>
      <sheetName val="ACP Disbursement"/>
      <sheetName val="ACP Outstanding"/>
      <sheetName val="GLC"/>
      <sheetName val="BASIC STAT.DATA"/>
      <sheetName val="RECOVERY CERTIFICATE"/>
      <sheetName val="RECOVERY SHG"/>
      <sheetName val="JLGs"/>
      <sheetName val="Debt Swap"/>
    </sheetNames>
    <sheetDataSet>
      <sheetData sheetId="0" refreshError="1"/>
      <sheetData sheetId="1">
        <row r="69">
          <cell r="S69">
            <v>18821409.443118967</v>
          </cell>
          <cell r="AN69">
            <v>74350329.961926311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Q126"/>
  <sheetViews>
    <sheetView tabSelected="1" view="pageBreakPreview" zoomScale="60" zoomScaleNormal="66" workbookViewId="0">
      <selection activeCell="G17" sqref="G17"/>
    </sheetView>
  </sheetViews>
  <sheetFormatPr defaultColWidth="8.88671875" defaultRowHeight="14.4" x14ac:dyDescent="0.3"/>
  <cols>
    <col min="1" max="1" width="0.109375" customWidth="1"/>
    <col min="2" max="2" width="27.33203125" customWidth="1"/>
    <col min="3" max="3" width="16.6640625" style="3" customWidth="1"/>
    <col min="4" max="4" width="17.33203125" style="3" customWidth="1"/>
    <col min="5" max="5" width="16.88671875" style="8" customWidth="1"/>
    <col min="6" max="6" width="15.109375" style="3" customWidth="1"/>
    <col min="7" max="7" width="17.88671875" style="3" customWidth="1"/>
    <col min="8" max="8" width="19.5546875" style="8" customWidth="1"/>
    <col min="9" max="9" width="17.109375" style="3" customWidth="1"/>
    <col min="10" max="10" width="16.88671875" style="3" customWidth="1"/>
    <col min="11" max="11" width="18.44140625" style="8" customWidth="1"/>
    <col min="12" max="12" width="20" style="3" customWidth="1"/>
    <col min="13" max="13" width="20.5546875" customWidth="1"/>
    <col min="14" max="14" width="19.44140625" style="9" customWidth="1"/>
    <col min="15" max="15" width="23.33203125" customWidth="1"/>
    <col min="16" max="16" width="23" customWidth="1"/>
    <col min="17" max="17" width="20.44140625" customWidth="1"/>
  </cols>
  <sheetData>
    <row r="2" spans="2:17" s="2" customFormat="1" ht="13.8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7" s="2" customFormat="1" ht="21" thickBo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8" t="s">
        <v>42</v>
      </c>
      <c r="N3" s="78"/>
      <c r="O3" s="78"/>
      <c r="P3" s="78"/>
      <c r="Q3" s="78"/>
    </row>
    <row r="4" spans="2:17" ht="45" customHeight="1" thickBot="1" x14ac:dyDescent="0.35">
      <c r="B4" s="101" t="s">
        <v>41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2:17" ht="25.2" thickBot="1" x14ac:dyDescent="0.45">
      <c r="B5" s="102" t="s">
        <v>0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2:17" ht="18" thickBot="1" x14ac:dyDescent="0.35">
      <c r="B6" s="103" t="s">
        <v>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2:17" ht="15" thickBot="1" x14ac:dyDescent="0.35">
      <c r="B7" s="104" t="s">
        <v>2</v>
      </c>
      <c r="C7" s="105" t="s">
        <v>3</v>
      </c>
      <c r="D7" s="105"/>
      <c r="E7" s="105"/>
      <c r="F7" s="105" t="s">
        <v>4</v>
      </c>
      <c r="G7" s="105"/>
      <c r="H7" s="105"/>
      <c r="I7" s="105" t="s">
        <v>5</v>
      </c>
      <c r="J7" s="105"/>
      <c r="K7" s="105"/>
      <c r="L7" s="105" t="s">
        <v>6</v>
      </c>
      <c r="M7" s="105"/>
      <c r="N7" s="105"/>
      <c r="O7" s="105" t="s">
        <v>7</v>
      </c>
      <c r="P7" s="105"/>
      <c r="Q7" s="105"/>
    </row>
    <row r="8" spans="2:17" ht="69" customHeight="1" thickBot="1" x14ac:dyDescent="0.35"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</row>
    <row r="9" spans="2:17" ht="15.6" thickBot="1" x14ac:dyDescent="0.35">
      <c r="B9" s="104"/>
      <c r="C9" s="106">
        <v>1</v>
      </c>
      <c r="D9" s="106"/>
      <c r="E9" s="106"/>
      <c r="F9" s="106">
        <v>2</v>
      </c>
      <c r="G9" s="106"/>
      <c r="H9" s="106"/>
      <c r="I9" s="106">
        <v>3</v>
      </c>
      <c r="J9" s="106"/>
      <c r="K9" s="106"/>
      <c r="L9" s="106">
        <v>4</v>
      </c>
      <c r="M9" s="106"/>
      <c r="N9" s="106"/>
      <c r="O9" s="106">
        <v>5</v>
      </c>
      <c r="P9" s="106"/>
      <c r="Q9" s="106"/>
    </row>
    <row r="10" spans="2:17" ht="35.4" customHeight="1" thickBot="1" x14ac:dyDescent="0.35">
      <c r="B10" s="104"/>
      <c r="C10" s="74" t="s">
        <v>8</v>
      </c>
      <c r="D10" s="74" t="s">
        <v>9</v>
      </c>
      <c r="E10" s="74" t="s">
        <v>10</v>
      </c>
      <c r="F10" s="74" t="s">
        <v>8</v>
      </c>
      <c r="G10" s="74" t="s">
        <v>9</v>
      </c>
      <c r="H10" s="74" t="s">
        <v>10</v>
      </c>
      <c r="I10" s="74" t="s">
        <v>8</v>
      </c>
      <c r="J10" s="74" t="s">
        <v>9</v>
      </c>
      <c r="K10" s="74" t="s">
        <v>10</v>
      </c>
      <c r="L10" s="74" t="s">
        <v>8</v>
      </c>
      <c r="M10" s="74" t="s">
        <v>9</v>
      </c>
      <c r="N10" s="74" t="s">
        <v>10</v>
      </c>
      <c r="O10" s="74" t="s">
        <v>8</v>
      </c>
      <c r="P10" s="74" t="s">
        <v>9</v>
      </c>
      <c r="Q10" s="74" t="s">
        <v>10</v>
      </c>
    </row>
    <row r="11" spans="2:17" ht="35.4" customHeight="1" thickBot="1" x14ac:dyDescent="0.5">
      <c r="B11" s="75" t="s">
        <v>11</v>
      </c>
      <c r="C11" s="76">
        <v>4150.4025000000001</v>
      </c>
      <c r="D11" s="76">
        <f>'[1]167'!L1573/10000</f>
        <v>4407.0874062150006</v>
      </c>
      <c r="E11" s="77">
        <f>D11/C11</f>
        <v>1.0618457863339761</v>
      </c>
      <c r="F11" s="76">
        <v>10398.4725</v>
      </c>
      <c r="G11" s="76">
        <f>'[1]167'!Z1573/10000</f>
        <v>7138.2883415533124</v>
      </c>
      <c r="H11" s="77">
        <f>G11/F11</f>
        <v>0.68647470496780294</v>
      </c>
      <c r="I11" s="76">
        <v>957.23249999999996</v>
      </c>
      <c r="J11" s="76">
        <f>'[1]167'!AT1573/10000</f>
        <v>1596.127458165</v>
      </c>
      <c r="K11" s="77">
        <f>J11/I11</f>
        <v>1.6674396848884676</v>
      </c>
      <c r="L11" s="76">
        <f>C11+F11+I11</f>
        <v>15506.1075</v>
      </c>
      <c r="M11" s="76">
        <f>D11+G11+J11</f>
        <v>13141.503205933313</v>
      </c>
      <c r="N11" s="77">
        <f>M11/L11</f>
        <v>0.84750497221390431</v>
      </c>
      <c r="O11" s="76">
        <v>7340.8125</v>
      </c>
      <c r="P11" s="76">
        <f>'[1]167'!BN1573/10000</f>
        <v>8769.9943896272653</v>
      </c>
      <c r="Q11" s="77">
        <f>P11/O11</f>
        <v>1.1946898779429751</v>
      </c>
    </row>
    <row r="12" spans="2:17" ht="35.4" customHeight="1" thickBot="1" x14ac:dyDescent="0.5">
      <c r="B12" s="75" t="s">
        <v>12</v>
      </c>
      <c r="C12" s="76">
        <v>3118.6424999999999</v>
      </c>
      <c r="D12" s="76">
        <f>'[1]167'!L1574/10000</f>
        <v>2359.6608999999999</v>
      </c>
      <c r="E12" s="77">
        <f t="shared" ref="E12:E34" si="0">D12/C12</f>
        <v>0.75663077765405939</v>
      </c>
      <c r="F12" s="76">
        <v>452.88750000000005</v>
      </c>
      <c r="G12" s="76">
        <f>'[1]167'!Z1574/10000</f>
        <v>462.49040000000002</v>
      </c>
      <c r="H12" s="77">
        <f t="shared" ref="H12:H34" si="1">G12/F12</f>
        <v>1.0212037205707818</v>
      </c>
      <c r="I12" s="76">
        <v>774.58500000000004</v>
      </c>
      <c r="J12" s="76">
        <f>'[1]167'!AT1574/10000</f>
        <v>554.84479999999996</v>
      </c>
      <c r="K12" s="77">
        <f t="shared" ref="K12:K34" si="2">J12/I12</f>
        <v>0.71631234790242504</v>
      </c>
      <c r="L12" s="76">
        <f t="shared" ref="L12:M34" si="3">C12+F12+I12</f>
        <v>4346.1149999999998</v>
      </c>
      <c r="M12" s="76">
        <f t="shared" si="3"/>
        <v>3376.9960999999998</v>
      </c>
      <c r="N12" s="77">
        <f t="shared" ref="N12:N34" si="4">M12/L12</f>
        <v>0.77701489721279815</v>
      </c>
      <c r="O12" s="76">
        <v>347.23500000000001</v>
      </c>
      <c r="P12" s="76">
        <f>'[1]167'!BN1574/10000</f>
        <v>116.61109999999999</v>
      </c>
      <c r="Q12" s="77">
        <f t="shared" ref="Q12:Q34" si="5">P12/O12</f>
        <v>0.33582760954396873</v>
      </c>
    </row>
    <row r="13" spans="2:17" ht="35.4" customHeight="1" thickBot="1" x14ac:dyDescent="0.5">
      <c r="B13" s="75" t="s">
        <v>13</v>
      </c>
      <c r="C13" s="76">
        <v>4440.2999999999993</v>
      </c>
      <c r="D13" s="76">
        <f>'[1]167'!L1575/10000</f>
        <v>5440.4859999999999</v>
      </c>
      <c r="E13" s="77">
        <f t="shared" si="0"/>
        <v>1.2252518973943203</v>
      </c>
      <c r="F13" s="76">
        <v>3467.0025000000001</v>
      </c>
      <c r="G13" s="76">
        <f>'[1]167'!Z1575/10000</f>
        <v>3537.6102000000001</v>
      </c>
      <c r="H13" s="77">
        <f t="shared" si="1"/>
        <v>1.0203656328485486</v>
      </c>
      <c r="I13" s="76">
        <v>703.1925</v>
      </c>
      <c r="J13" s="76">
        <f>'[1]167'!AT1575/10000</f>
        <v>1267.3266000000001</v>
      </c>
      <c r="K13" s="77">
        <f t="shared" si="2"/>
        <v>1.8022470376177222</v>
      </c>
      <c r="L13" s="76">
        <f t="shared" si="3"/>
        <v>8610.494999999999</v>
      </c>
      <c r="M13" s="76">
        <f t="shared" si="3"/>
        <v>10245.4228</v>
      </c>
      <c r="N13" s="77">
        <f t="shared" si="4"/>
        <v>1.1898761685594152</v>
      </c>
      <c r="O13" s="76">
        <v>3841.6424999999999</v>
      </c>
      <c r="P13" s="76">
        <f>'[1]167'!BN1575/10000</f>
        <v>2632.8036000000002</v>
      </c>
      <c r="Q13" s="77">
        <f t="shared" si="5"/>
        <v>0.68533279710436368</v>
      </c>
    </row>
    <row r="14" spans="2:17" ht="35.4" customHeight="1" thickBot="1" x14ac:dyDescent="0.5">
      <c r="B14" s="75" t="s">
        <v>14</v>
      </c>
      <c r="C14" s="76">
        <v>2729.3025000000002</v>
      </c>
      <c r="D14" s="76">
        <f>'[1]167'!L1576/10000</f>
        <v>2990.138337033</v>
      </c>
      <c r="E14" s="77">
        <f t="shared" si="0"/>
        <v>1.0955686799220679</v>
      </c>
      <c r="F14" s="76">
        <v>621.89250000000004</v>
      </c>
      <c r="G14" s="76">
        <f>'[1]167'!Z1576/10000</f>
        <v>776.06956584800002</v>
      </c>
      <c r="H14" s="77">
        <f t="shared" si="1"/>
        <v>1.2479159434275215</v>
      </c>
      <c r="I14" s="76">
        <v>127.7775</v>
      </c>
      <c r="J14" s="76">
        <f>'[1]167'!AT1576/10000</f>
        <v>113.44797369699999</v>
      </c>
      <c r="K14" s="77">
        <f t="shared" si="2"/>
        <v>0.88785563731486361</v>
      </c>
      <c r="L14" s="76">
        <f t="shared" si="3"/>
        <v>3478.9725000000003</v>
      </c>
      <c r="M14" s="76">
        <f t="shared" si="3"/>
        <v>3879.6558765780001</v>
      </c>
      <c r="N14" s="77">
        <f t="shared" si="4"/>
        <v>1.1151729071092111</v>
      </c>
      <c r="O14" s="76">
        <v>995.73750000000007</v>
      </c>
      <c r="P14" s="76">
        <f>'[1]167'!BN1576/10000</f>
        <v>1163.8242978860001</v>
      </c>
      <c r="Q14" s="77">
        <f t="shared" si="5"/>
        <v>1.1688063348884621</v>
      </c>
    </row>
    <row r="15" spans="2:17" ht="35.4" customHeight="1" thickBot="1" x14ac:dyDescent="0.5">
      <c r="B15" s="75" t="s">
        <v>15</v>
      </c>
      <c r="C15" s="76">
        <v>2138.8200000000002</v>
      </c>
      <c r="D15" s="76">
        <f>'[1]167'!L1577/10000</f>
        <v>1815.5064</v>
      </c>
      <c r="E15" s="77">
        <f t="shared" si="0"/>
        <v>0.84883552613123114</v>
      </c>
      <c r="F15" s="76">
        <v>1653.9225000000001</v>
      </c>
      <c r="G15" s="76">
        <f>'[1]167'!Z1577/10000</f>
        <v>3306.2883000000002</v>
      </c>
      <c r="H15" s="77">
        <f t="shared" si="1"/>
        <v>1.9990587829840878</v>
      </c>
      <c r="I15" s="76">
        <v>185.57249999999999</v>
      </c>
      <c r="J15" s="76">
        <f>'[1]167'!AT1577/10000</f>
        <v>192.51660000000001</v>
      </c>
      <c r="K15" s="77">
        <f t="shared" si="2"/>
        <v>1.0374198763286586</v>
      </c>
      <c r="L15" s="76">
        <f t="shared" si="3"/>
        <v>3978.3150000000005</v>
      </c>
      <c r="M15" s="76">
        <f t="shared" si="3"/>
        <v>5314.3113000000003</v>
      </c>
      <c r="N15" s="77">
        <f t="shared" si="4"/>
        <v>1.3358196372082149</v>
      </c>
      <c r="O15" s="76">
        <v>1077.7574999999999</v>
      </c>
      <c r="P15" s="76">
        <f>'[1]167'!BN1577/10000</f>
        <v>2507.2667999999999</v>
      </c>
      <c r="Q15" s="77">
        <f t="shared" si="5"/>
        <v>2.326373790022338</v>
      </c>
    </row>
    <row r="16" spans="2:17" ht="35.4" customHeight="1" thickBot="1" x14ac:dyDescent="0.5">
      <c r="B16" s="75" t="s">
        <v>16</v>
      </c>
      <c r="C16" s="76">
        <v>3604.6724999999997</v>
      </c>
      <c r="D16" s="76">
        <f>'[1]167'!L1578/10000</f>
        <v>3771.1629168020004</v>
      </c>
      <c r="E16" s="77">
        <f t="shared" si="0"/>
        <v>1.0461873906164847</v>
      </c>
      <c r="F16" s="76">
        <v>823.62750000000005</v>
      </c>
      <c r="G16" s="76">
        <f>'[1]167'!Z1578/10000</f>
        <v>530.88879999999995</v>
      </c>
      <c r="H16" s="77">
        <f t="shared" si="1"/>
        <v>0.6445739123572245</v>
      </c>
      <c r="I16" s="76">
        <v>374.8725</v>
      </c>
      <c r="J16" s="76">
        <f>'[1]167'!AT1578/10000</f>
        <v>298.82479999999998</v>
      </c>
      <c r="K16" s="77">
        <f t="shared" si="2"/>
        <v>0.79713715996772228</v>
      </c>
      <c r="L16" s="76">
        <f t="shared" si="3"/>
        <v>4803.1724999999997</v>
      </c>
      <c r="M16" s="76">
        <f t="shared" si="3"/>
        <v>4600.8765168020009</v>
      </c>
      <c r="N16" s="77">
        <f t="shared" si="4"/>
        <v>0.95788284031064908</v>
      </c>
      <c r="O16" s="76">
        <v>1426.5</v>
      </c>
      <c r="P16" s="76">
        <f>'[1]167'!BN1578/10000</f>
        <v>456.21120000000002</v>
      </c>
      <c r="Q16" s="77">
        <f t="shared" si="5"/>
        <v>0.31981156677181916</v>
      </c>
    </row>
    <row r="17" spans="2:17" ht="35.4" customHeight="1" thickBot="1" x14ac:dyDescent="0.5">
      <c r="B17" s="75" t="s">
        <v>17</v>
      </c>
      <c r="C17" s="76">
        <v>4827.12</v>
      </c>
      <c r="D17" s="76">
        <f>'[1]167'!L1579/10000</f>
        <v>3534.5154381440007</v>
      </c>
      <c r="E17" s="77">
        <f t="shared" si="0"/>
        <v>0.73222033803675912</v>
      </c>
      <c r="F17" s="76">
        <v>884.32499999999993</v>
      </c>
      <c r="G17" s="76">
        <f>'[1]167'!Z1579/10000</f>
        <v>767.74650399300015</v>
      </c>
      <c r="H17" s="77">
        <f t="shared" si="1"/>
        <v>0.86817233934695981</v>
      </c>
      <c r="I17" s="76">
        <v>316.6875</v>
      </c>
      <c r="J17" s="76">
        <f>'[1]167'!AT1579/10000</f>
        <v>189.78272645000001</v>
      </c>
      <c r="K17" s="77">
        <f t="shared" si="2"/>
        <v>0.59927444704953625</v>
      </c>
      <c r="L17" s="76">
        <f t="shared" si="3"/>
        <v>6028.1324999999997</v>
      </c>
      <c r="M17" s="76">
        <f t="shared" si="3"/>
        <v>4492.0446685870011</v>
      </c>
      <c r="N17" s="77">
        <f t="shared" si="4"/>
        <v>0.7451801480121748</v>
      </c>
      <c r="O17" s="76">
        <v>1800.75</v>
      </c>
      <c r="P17" s="76">
        <f>'[1]167'!BN1579/10000</f>
        <v>1260.087025025</v>
      </c>
      <c r="Q17" s="77">
        <f t="shared" si="5"/>
        <v>0.6997567819103151</v>
      </c>
    </row>
    <row r="18" spans="2:17" ht="35.4" customHeight="1" thickBot="1" x14ac:dyDescent="0.5">
      <c r="B18" s="75" t="s">
        <v>18</v>
      </c>
      <c r="C18" s="76">
        <v>2918.82</v>
      </c>
      <c r="D18" s="76">
        <f>'[1]167'!L1580/10000</f>
        <v>3043.1736999999998</v>
      </c>
      <c r="E18" s="77">
        <f t="shared" si="0"/>
        <v>1.0426041002871023</v>
      </c>
      <c r="F18" s="76">
        <v>1008.9375</v>
      </c>
      <c r="G18" s="76">
        <f>'[1]167'!Z1580/10000</f>
        <v>1156.8554999999999</v>
      </c>
      <c r="H18" s="77">
        <f t="shared" si="1"/>
        <v>1.1466076937372234</v>
      </c>
      <c r="I18" s="76">
        <v>429.26250000000005</v>
      </c>
      <c r="J18" s="76">
        <f>'[1]167'!AT1580/10000</f>
        <v>245.76259999999999</v>
      </c>
      <c r="K18" s="77">
        <f t="shared" si="2"/>
        <v>0.5725228735330945</v>
      </c>
      <c r="L18" s="76">
        <f t="shared" si="3"/>
        <v>4357.0200000000004</v>
      </c>
      <c r="M18" s="76">
        <f t="shared" si="3"/>
        <v>4445.7918</v>
      </c>
      <c r="N18" s="77">
        <f t="shared" si="4"/>
        <v>1.0203744302298359</v>
      </c>
      <c r="O18" s="76">
        <v>2007.75</v>
      </c>
      <c r="P18" s="76">
        <f>'[1]167'!BN1580/10000</f>
        <v>2263.7883000000002</v>
      </c>
      <c r="Q18" s="77">
        <f t="shared" si="5"/>
        <v>1.1275249906611879</v>
      </c>
    </row>
    <row r="19" spans="2:17" ht="35.4" customHeight="1" thickBot="1" x14ac:dyDescent="0.5">
      <c r="B19" s="75" t="s">
        <v>19</v>
      </c>
      <c r="C19" s="76">
        <v>7841.3099999999995</v>
      </c>
      <c r="D19" s="76">
        <f>'[1]167'!L1581/10000</f>
        <v>3410.2874999999999</v>
      </c>
      <c r="E19" s="77">
        <f t="shared" si="0"/>
        <v>0.43491298010153917</v>
      </c>
      <c r="F19" s="76">
        <v>1291.5225</v>
      </c>
      <c r="G19" s="76">
        <f>'[1]167'!Z1581/10000</f>
        <v>2730.6532999999999</v>
      </c>
      <c r="H19" s="77">
        <f t="shared" si="1"/>
        <v>2.1142901498038169</v>
      </c>
      <c r="I19" s="76">
        <v>910.6875</v>
      </c>
      <c r="J19" s="76">
        <f>'[1]167'!AT1581/10000</f>
        <v>288.31923099999995</v>
      </c>
      <c r="K19" s="77">
        <f t="shared" si="2"/>
        <v>0.31659513389609495</v>
      </c>
      <c r="L19" s="76">
        <f t="shared" si="3"/>
        <v>10043.52</v>
      </c>
      <c r="M19" s="76">
        <f t="shared" si="3"/>
        <v>6429.2600309999998</v>
      </c>
      <c r="N19" s="77">
        <f t="shared" si="4"/>
        <v>0.64014011332680176</v>
      </c>
      <c r="O19" s="76">
        <v>2105.25</v>
      </c>
      <c r="P19" s="76">
        <f>'[1]167'!BN1581/10000</f>
        <v>2333.0542</v>
      </c>
      <c r="Q19" s="77">
        <f t="shared" si="5"/>
        <v>1.1082076712979456</v>
      </c>
    </row>
    <row r="20" spans="2:17" ht="35.4" customHeight="1" thickBot="1" x14ac:dyDescent="0.5">
      <c r="B20" s="75" t="s">
        <v>20</v>
      </c>
      <c r="C20" s="76">
        <v>2855.1750000000002</v>
      </c>
      <c r="D20" s="76">
        <f>'[1]167'!L1582/10000</f>
        <v>2827.1282000000001</v>
      </c>
      <c r="E20" s="77">
        <f t="shared" si="0"/>
        <v>0.99017685430840485</v>
      </c>
      <c r="F20" s="76">
        <v>3968.8949999999995</v>
      </c>
      <c r="G20" s="76">
        <f>'[1]167'!Z1582/10000</f>
        <v>8165.9273999999996</v>
      </c>
      <c r="H20" s="77">
        <f t="shared" si="1"/>
        <v>2.0574813392644553</v>
      </c>
      <c r="I20" s="76">
        <v>690.495</v>
      </c>
      <c r="J20" s="76">
        <f>'[1]167'!AT1582/10000</f>
        <v>561.10940000000005</v>
      </c>
      <c r="K20" s="77">
        <f t="shared" si="2"/>
        <v>0.8126190631358664</v>
      </c>
      <c r="L20" s="76">
        <f t="shared" si="3"/>
        <v>7514.5649999999996</v>
      </c>
      <c r="M20" s="76">
        <f t="shared" si="3"/>
        <v>11554.164999999999</v>
      </c>
      <c r="N20" s="77">
        <f t="shared" si="4"/>
        <v>1.5375693736097831</v>
      </c>
      <c r="O20" s="76">
        <v>4211.25</v>
      </c>
      <c r="P20" s="76">
        <f>'[1]167'!BN1582/10000</f>
        <v>5881.9772000000003</v>
      </c>
      <c r="Q20" s="77">
        <f t="shared" si="5"/>
        <v>1.3967295221133869</v>
      </c>
    </row>
    <row r="21" spans="2:17" s="3" customFormat="1" ht="35.4" customHeight="1" thickBot="1" x14ac:dyDescent="0.5">
      <c r="B21" s="75" t="s">
        <v>21</v>
      </c>
      <c r="C21" s="76">
        <v>1886.355</v>
      </c>
      <c r="D21" s="76">
        <f>'[1]167'!L1583/10000</f>
        <v>1491.8483789019999</v>
      </c>
      <c r="E21" s="77">
        <f t="shared" si="0"/>
        <v>0.7908630024051676</v>
      </c>
      <c r="F21" s="76">
        <v>949.16249999999991</v>
      </c>
      <c r="G21" s="76">
        <f>'[1]167'!Z1583/10000</f>
        <v>1074.0803170590002</v>
      </c>
      <c r="H21" s="77">
        <f t="shared" si="1"/>
        <v>1.1316084622590972</v>
      </c>
      <c r="I21" s="76">
        <v>352.92</v>
      </c>
      <c r="J21" s="76">
        <f>'[1]167'!AT1583/10000</f>
        <v>258.45625109999997</v>
      </c>
      <c r="K21" s="77">
        <f t="shared" si="2"/>
        <v>0.73233665164909889</v>
      </c>
      <c r="L21" s="76">
        <f t="shared" si="3"/>
        <v>3188.4375</v>
      </c>
      <c r="M21" s="76">
        <f t="shared" si="3"/>
        <v>2824.3849470609998</v>
      </c>
      <c r="N21" s="77">
        <f t="shared" si="4"/>
        <v>0.8858210164260707</v>
      </c>
      <c r="O21" s="76">
        <v>2481.7575000000002</v>
      </c>
      <c r="P21" s="76">
        <f>'[1]167'!BN1583/10000</f>
        <v>1926.4461860580002</v>
      </c>
      <c r="Q21" s="77">
        <f t="shared" si="5"/>
        <v>0.77624271753303864</v>
      </c>
    </row>
    <row r="22" spans="2:17" s="3" customFormat="1" ht="35.4" customHeight="1" thickBot="1" x14ac:dyDescent="0.5">
      <c r="B22" s="75" t="s">
        <v>22</v>
      </c>
      <c r="C22" s="76">
        <v>9210.630000000001</v>
      </c>
      <c r="D22" s="76">
        <f>'[1]167'!L1584/10000</f>
        <v>6449.2328290949999</v>
      </c>
      <c r="E22" s="77">
        <f t="shared" si="0"/>
        <v>0.7001945392546437</v>
      </c>
      <c r="F22" s="76">
        <v>23222.3475</v>
      </c>
      <c r="G22" s="76">
        <f>'[1]167'!Z1584/10000</f>
        <v>32425.10782900951</v>
      </c>
      <c r="H22" s="77">
        <f t="shared" si="1"/>
        <v>1.3962889767715994</v>
      </c>
      <c r="I22" s="76">
        <v>2151.87</v>
      </c>
      <c r="J22" s="76">
        <f>'[1]167'!AT1584/10000</f>
        <v>1612.1549798220003</v>
      </c>
      <c r="K22" s="77">
        <f t="shared" si="2"/>
        <v>0.74918790624991305</v>
      </c>
      <c r="L22" s="76">
        <f t="shared" si="3"/>
        <v>34584.847500000003</v>
      </c>
      <c r="M22" s="76">
        <f t="shared" si="3"/>
        <v>40486.495637926513</v>
      </c>
      <c r="N22" s="77">
        <f t="shared" si="4"/>
        <v>1.1706425953714703</v>
      </c>
      <c r="O22" s="76">
        <v>1727.9549999999999</v>
      </c>
      <c r="P22" s="76">
        <f>'[1]167'!BN1584/10000</f>
        <v>22797.79135912516</v>
      </c>
      <c r="Q22" s="77">
        <f t="shared" si="5"/>
        <v>13.193509876776398</v>
      </c>
    </row>
    <row r="23" spans="2:17" ht="35.4" customHeight="1" thickBot="1" x14ac:dyDescent="0.5">
      <c r="B23" s="75" t="s">
        <v>23</v>
      </c>
      <c r="C23" s="76">
        <v>3535.0275000000001</v>
      </c>
      <c r="D23" s="76">
        <f>'[1]167'!L1585/10000</f>
        <v>3498.3715000000002</v>
      </c>
      <c r="E23" s="77">
        <f t="shared" si="0"/>
        <v>0.98963063229352533</v>
      </c>
      <c r="F23" s="76">
        <v>624.82500000000005</v>
      </c>
      <c r="G23" s="76">
        <f>'[1]167'!Z1585/10000</f>
        <v>1048.9264000000001</v>
      </c>
      <c r="H23" s="77">
        <f t="shared" si="1"/>
        <v>1.6787522906413797</v>
      </c>
      <c r="I23" s="76">
        <v>236.64749999999998</v>
      </c>
      <c r="J23" s="76">
        <f>'[1]167'!AT1585/10000</f>
        <v>70.752799999999993</v>
      </c>
      <c r="K23" s="77">
        <f t="shared" si="2"/>
        <v>0.29897970610295904</v>
      </c>
      <c r="L23" s="76">
        <f t="shared" si="3"/>
        <v>4396.5</v>
      </c>
      <c r="M23" s="76">
        <f t="shared" si="3"/>
        <v>4618.0507000000007</v>
      </c>
      <c r="N23" s="77">
        <f t="shared" si="4"/>
        <v>1.0503925167747072</v>
      </c>
      <c r="O23" s="76">
        <v>639</v>
      </c>
      <c r="P23" s="76">
        <f>'[1]167'!BN1585/10000</f>
        <v>512.06719999999996</v>
      </c>
      <c r="Q23" s="77">
        <f t="shared" si="5"/>
        <v>0.80135712050078245</v>
      </c>
    </row>
    <row r="24" spans="2:17" ht="35.4" customHeight="1" thickBot="1" x14ac:dyDescent="0.5">
      <c r="B24" s="75" t="s">
        <v>24</v>
      </c>
      <c r="C24" s="76">
        <v>5734.74</v>
      </c>
      <c r="D24" s="76">
        <f>'[1]167'!L1586/10000</f>
        <v>5909.9791999999998</v>
      </c>
      <c r="E24" s="77">
        <f t="shared" si="0"/>
        <v>1.0305574795021222</v>
      </c>
      <c r="F24" s="76">
        <v>984.74250000000006</v>
      </c>
      <c r="G24" s="76">
        <f>'[1]167'!Z1586/10000</f>
        <v>1094.3655000000001</v>
      </c>
      <c r="H24" s="77">
        <f t="shared" si="1"/>
        <v>1.1113214875970114</v>
      </c>
      <c r="I24" s="76">
        <v>244.42499999999998</v>
      </c>
      <c r="J24" s="76">
        <f>'[1]167'!AT1586/10000</f>
        <v>104.74039999999999</v>
      </c>
      <c r="K24" s="77">
        <f t="shared" si="2"/>
        <v>0.42851754116804747</v>
      </c>
      <c r="L24" s="76">
        <f t="shared" si="3"/>
        <v>6963.9075000000003</v>
      </c>
      <c r="M24" s="76">
        <f t="shared" si="3"/>
        <v>7109.0850999999993</v>
      </c>
      <c r="N24" s="77">
        <f t="shared" si="4"/>
        <v>1.0208471465193929</v>
      </c>
      <c r="O24" s="76">
        <v>862.5</v>
      </c>
      <c r="P24" s="76">
        <f>'[1]167'!BN1586/10000</f>
        <v>448.59629999999999</v>
      </c>
      <c r="Q24" s="77">
        <f t="shared" si="5"/>
        <v>0.52011165217391297</v>
      </c>
    </row>
    <row r="25" spans="2:17" ht="35.4" customHeight="1" thickBot="1" x14ac:dyDescent="0.5">
      <c r="B25" s="75" t="s">
        <v>25</v>
      </c>
      <c r="C25" s="76">
        <v>1794.4949999999999</v>
      </c>
      <c r="D25" s="76">
        <f>'[1]167'!L1587/10000</f>
        <v>2107.3553999999999</v>
      </c>
      <c r="E25" s="77">
        <f t="shared" si="0"/>
        <v>1.1743445370424548</v>
      </c>
      <c r="F25" s="76">
        <v>553.37250000000006</v>
      </c>
      <c r="G25" s="76">
        <f>'[1]167'!Z1587/10000</f>
        <v>512.69150000000002</v>
      </c>
      <c r="H25" s="77">
        <f t="shared" si="1"/>
        <v>0.92648532408097617</v>
      </c>
      <c r="I25" s="76">
        <v>124.4025</v>
      </c>
      <c r="J25" s="76">
        <f>'[1]167'!AT1587/10000</f>
        <v>112.04170000000001</v>
      </c>
      <c r="K25" s="77">
        <f t="shared" si="2"/>
        <v>0.90063865276019373</v>
      </c>
      <c r="L25" s="76">
        <f t="shared" si="3"/>
        <v>2472.27</v>
      </c>
      <c r="M25" s="76">
        <f t="shared" si="3"/>
        <v>2732.0886</v>
      </c>
      <c r="N25" s="77">
        <f t="shared" si="4"/>
        <v>1.1050931330315863</v>
      </c>
      <c r="O25" s="76">
        <v>1185.75</v>
      </c>
      <c r="P25" s="76">
        <f>'[1]167'!BN1587/10000</f>
        <v>297.73849999999999</v>
      </c>
      <c r="Q25" s="77">
        <f t="shared" si="5"/>
        <v>0.25109719586759432</v>
      </c>
    </row>
    <row r="26" spans="2:17" ht="35.4" customHeight="1" thickBot="1" x14ac:dyDescent="0.5">
      <c r="B26" s="75" t="s">
        <v>26</v>
      </c>
      <c r="C26" s="76">
        <v>777.69</v>
      </c>
      <c r="D26" s="76">
        <f>'[1]167'!L1588/10000</f>
        <v>752.83219999999994</v>
      </c>
      <c r="E26" s="77">
        <f t="shared" si="0"/>
        <v>0.96803636410394878</v>
      </c>
      <c r="F26" s="76">
        <v>846.92250000000001</v>
      </c>
      <c r="G26" s="76">
        <f>'[1]167'!Z1588/10000</f>
        <v>877.16890000000001</v>
      </c>
      <c r="H26" s="77">
        <f t="shared" si="1"/>
        <v>1.0357133031652836</v>
      </c>
      <c r="I26" s="76">
        <v>309.04500000000002</v>
      </c>
      <c r="J26" s="76">
        <f>'[1]167'!AT1588/10000</f>
        <v>200.9726</v>
      </c>
      <c r="K26" s="77">
        <f t="shared" si="2"/>
        <v>0.65030205957061271</v>
      </c>
      <c r="L26" s="76">
        <f t="shared" si="3"/>
        <v>1933.6575000000003</v>
      </c>
      <c r="M26" s="76">
        <f t="shared" si="3"/>
        <v>1830.9737</v>
      </c>
      <c r="N26" s="77">
        <f t="shared" si="4"/>
        <v>0.9468965936314987</v>
      </c>
      <c r="O26" s="76">
        <v>1128.75</v>
      </c>
      <c r="P26" s="76">
        <f>'[1]167'!BN1588/10000</f>
        <v>1378.0371</v>
      </c>
      <c r="Q26" s="77">
        <f t="shared" si="5"/>
        <v>1.2208523588039868</v>
      </c>
    </row>
    <row r="27" spans="2:17" s="4" customFormat="1" ht="35.4" customHeight="1" thickBot="1" x14ac:dyDescent="0.5">
      <c r="B27" s="75" t="s">
        <v>27</v>
      </c>
      <c r="C27" s="76">
        <v>7505.4375</v>
      </c>
      <c r="D27" s="76">
        <f>'[1]167'!L1589/10000</f>
        <v>5795.9315259044997</v>
      </c>
      <c r="E27" s="77">
        <f t="shared" si="0"/>
        <v>0.77223100264368327</v>
      </c>
      <c r="F27" s="76">
        <v>6684.33</v>
      </c>
      <c r="G27" s="76">
        <f>'[1]167'!Z1589/10000</f>
        <v>7166.3867158653375</v>
      </c>
      <c r="H27" s="77">
        <f t="shared" si="1"/>
        <v>1.0721174322430727</v>
      </c>
      <c r="I27" s="76">
        <v>7154.1824999999999</v>
      </c>
      <c r="J27" s="76">
        <f>'[1]167'!AT1589/10000</f>
        <v>7274.4639001242995</v>
      </c>
      <c r="K27" s="77">
        <f t="shared" si="2"/>
        <v>1.0168127385797467</v>
      </c>
      <c r="L27" s="76">
        <f t="shared" si="3"/>
        <v>21343.95</v>
      </c>
      <c r="M27" s="76">
        <f t="shared" si="3"/>
        <v>20236.782141894138</v>
      </c>
      <c r="N27" s="77">
        <f t="shared" si="4"/>
        <v>0.94812732141399025</v>
      </c>
      <c r="O27" s="76">
        <v>7959</v>
      </c>
      <c r="P27" s="76">
        <f>'[1]167'!BN1589/10000</f>
        <v>8544.3429556491483</v>
      </c>
      <c r="Q27" s="77">
        <f t="shared" si="5"/>
        <v>1.0735447864868888</v>
      </c>
    </row>
    <row r="28" spans="2:17" ht="35.4" customHeight="1" thickBot="1" x14ac:dyDescent="0.5">
      <c r="B28" s="75" t="s">
        <v>28</v>
      </c>
      <c r="C28" s="76">
        <v>1063.3425</v>
      </c>
      <c r="D28" s="76">
        <f>'[1]167'!L1590/10000</f>
        <v>552.89141499999994</v>
      </c>
      <c r="E28" s="77">
        <f t="shared" si="0"/>
        <v>0.51995609598976811</v>
      </c>
      <c r="F28" s="76">
        <v>656.23500000000001</v>
      </c>
      <c r="G28" s="76">
        <f>'[1]167'!Z1590/10000</f>
        <v>836.51101109999991</v>
      </c>
      <c r="H28" s="77">
        <f t="shared" si="1"/>
        <v>1.2747125817732976</v>
      </c>
      <c r="I28" s="76">
        <v>131.04749999999999</v>
      </c>
      <c r="J28" s="76">
        <f>'[1]167'!AT1590/10000</f>
        <v>52.052241600000002</v>
      </c>
      <c r="K28" s="77">
        <f t="shared" si="2"/>
        <v>0.39720133234132665</v>
      </c>
      <c r="L28" s="76">
        <f t="shared" si="3"/>
        <v>1850.6249999999998</v>
      </c>
      <c r="M28" s="76">
        <f t="shared" si="3"/>
        <v>1441.4546676999998</v>
      </c>
      <c r="N28" s="77">
        <f t="shared" si="4"/>
        <v>0.77890154283012492</v>
      </c>
      <c r="O28" s="76">
        <v>2681.25</v>
      </c>
      <c r="P28" s="76">
        <f>'[1]167'!BN1590/10000</f>
        <v>1298.1693892999999</v>
      </c>
      <c r="Q28" s="77">
        <f t="shared" si="5"/>
        <v>0.48416573959906756</v>
      </c>
    </row>
    <row r="29" spans="2:17" ht="35.4" customHeight="1" thickBot="1" x14ac:dyDescent="0.5">
      <c r="B29" s="75" t="s">
        <v>29</v>
      </c>
      <c r="C29" s="76">
        <v>4880.04</v>
      </c>
      <c r="D29" s="76">
        <f>'[1]167'!L1591/10000</f>
        <v>4912.3303179250006</v>
      </c>
      <c r="E29" s="77">
        <f t="shared" si="0"/>
        <v>1.0066168141910723</v>
      </c>
      <c r="F29" s="76">
        <v>1848.2474999999999</v>
      </c>
      <c r="G29" s="76">
        <f>'[1]167'!Z1591/10000</f>
        <v>1882.0048011739998</v>
      </c>
      <c r="H29" s="77">
        <f t="shared" si="1"/>
        <v>1.0182644917274337</v>
      </c>
      <c r="I29" s="76">
        <v>326.58749999999998</v>
      </c>
      <c r="J29" s="76">
        <f>'[1]167'!AT1591/10000</f>
        <v>253.01460063399998</v>
      </c>
      <c r="K29" s="77">
        <f t="shared" si="2"/>
        <v>0.77472224330079997</v>
      </c>
      <c r="L29" s="76">
        <f t="shared" si="3"/>
        <v>7054.875</v>
      </c>
      <c r="M29" s="76">
        <f t="shared" si="3"/>
        <v>7047.3497197330007</v>
      </c>
      <c r="N29" s="77">
        <f t="shared" si="4"/>
        <v>0.99893332195581075</v>
      </c>
      <c r="O29" s="76">
        <v>1552.5</v>
      </c>
      <c r="P29" s="76">
        <f>'[1]167'!BN1591/10000</f>
        <v>1928.8513535999998</v>
      </c>
      <c r="Q29" s="77">
        <f t="shared" si="5"/>
        <v>1.2424163308212559</v>
      </c>
    </row>
    <row r="30" spans="2:17" ht="35.4" customHeight="1" thickBot="1" x14ac:dyDescent="0.5">
      <c r="B30" s="75" t="s">
        <v>30</v>
      </c>
      <c r="C30" s="76">
        <v>1844.9924999999998</v>
      </c>
      <c r="D30" s="76">
        <f>'[1]167'!L1592/10000</f>
        <v>1109.7951396400001</v>
      </c>
      <c r="E30" s="77">
        <f t="shared" si="0"/>
        <v>0.60151742602747715</v>
      </c>
      <c r="F30" s="76">
        <v>3065.9025000000001</v>
      </c>
      <c r="G30" s="76">
        <f>'[1]167'!Z1592/10000</f>
        <v>3990.73174639225</v>
      </c>
      <c r="H30" s="77">
        <f t="shared" si="1"/>
        <v>1.3016499208282879</v>
      </c>
      <c r="I30" s="76">
        <v>493.16249999999997</v>
      </c>
      <c r="J30" s="76">
        <f>'[1]167'!AT1592/10000</f>
        <v>620.21777084200005</v>
      </c>
      <c r="K30" s="77">
        <f t="shared" si="2"/>
        <v>1.2576336822893064</v>
      </c>
      <c r="L30" s="76">
        <f t="shared" si="3"/>
        <v>5404.0575000000008</v>
      </c>
      <c r="M30" s="76">
        <f t="shared" si="3"/>
        <v>5720.7446568742507</v>
      </c>
      <c r="N30" s="77">
        <f t="shared" si="4"/>
        <v>1.0586017370974032</v>
      </c>
      <c r="O30" s="76">
        <v>6669.4575000000004</v>
      </c>
      <c r="P30" s="76">
        <f>'[1]167'!BN1592/10000</f>
        <v>6235.034973697394</v>
      </c>
      <c r="Q30" s="77">
        <f t="shared" si="5"/>
        <v>0.9348638886592191</v>
      </c>
    </row>
    <row r="31" spans="2:17" ht="35.4" customHeight="1" thickBot="1" x14ac:dyDescent="0.5">
      <c r="B31" s="75" t="s">
        <v>31</v>
      </c>
      <c r="C31" s="76">
        <v>1656.3975</v>
      </c>
      <c r="D31" s="76">
        <f>'[1]167'!L1593/10000</f>
        <v>1050.1279</v>
      </c>
      <c r="E31" s="77">
        <f t="shared" si="0"/>
        <v>0.63398302641727</v>
      </c>
      <c r="F31" s="76">
        <v>536.14499999999998</v>
      </c>
      <c r="G31" s="76">
        <f>'[1]167'!Z1593/10000</f>
        <v>417.32650000000001</v>
      </c>
      <c r="H31" s="77">
        <f t="shared" si="1"/>
        <v>0.7783836462151098</v>
      </c>
      <c r="I31" s="76">
        <v>721.005</v>
      </c>
      <c r="J31" s="76">
        <f>'[1]167'!AT1593/10000</f>
        <v>475.01429999999999</v>
      </c>
      <c r="K31" s="77">
        <f t="shared" si="2"/>
        <v>0.65882247695924434</v>
      </c>
      <c r="L31" s="76">
        <f t="shared" si="3"/>
        <v>2913.5475000000001</v>
      </c>
      <c r="M31" s="76">
        <f t="shared" si="3"/>
        <v>1942.4687000000001</v>
      </c>
      <c r="N31" s="77">
        <f t="shared" si="4"/>
        <v>0.66670225901585611</v>
      </c>
      <c r="O31" s="76">
        <v>2006.25</v>
      </c>
      <c r="P31" s="76">
        <f>'[1]167'!BN1593/10000</f>
        <v>777.84679750700002</v>
      </c>
      <c r="Q31" s="77">
        <f t="shared" si="5"/>
        <v>0.38771179938043615</v>
      </c>
    </row>
    <row r="32" spans="2:17" ht="35.4" customHeight="1" thickBot="1" x14ac:dyDescent="0.5">
      <c r="B32" s="75" t="s">
        <v>32</v>
      </c>
      <c r="C32" s="76">
        <v>2742.2325000000001</v>
      </c>
      <c r="D32" s="76">
        <f>'[1]167'!L1594/10000</f>
        <v>2624.8886400039992</v>
      </c>
      <c r="E32" s="77">
        <f t="shared" si="0"/>
        <v>0.95720863931267652</v>
      </c>
      <c r="F32" s="76">
        <v>330.64499999999998</v>
      </c>
      <c r="G32" s="76">
        <f>'[1]167'!Z1594/10000</f>
        <v>421.96027713500001</v>
      </c>
      <c r="H32" s="77">
        <f t="shared" si="1"/>
        <v>1.2761731680049602</v>
      </c>
      <c r="I32" s="76">
        <v>890.97749999999996</v>
      </c>
      <c r="J32" s="76">
        <f>'[1]167'!AT1594/10000</f>
        <v>193.06502560000001</v>
      </c>
      <c r="K32" s="77">
        <f t="shared" si="2"/>
        <v>0.21668900235976782</v>
      </c>
      <c r="L32" s="76">
        <f t="shared" si="3"/>
        <v>3963.855</v>
      </c>
      <c r="M32" s="76">
        <f t="shared" si="3"/>
        <v>3239.9139427389991</v>
      </c>
      <c r="N32" s="77">
        <f t="shared" si="4"/>
        <v>0.81736439469632449</v>
      </c>
      <c r="O32" s="76">
        <v>1038</v>
      </c>
      <c r="P32" s="76">
        <f>'[1]167'!BN1594/10000</f>
        <v>725.02877795548045</v>
      </c>
      <c r="Q32" s="77">
        <f t="shared" si="5"/>
        <v>0.69848629860836264</v>
      </c>
    </row>
    <row r="33" spans="1:17" ht="35.4" customHeight="1" thickBot="1" x14ac:dyDescent="0.5">
      <c r="B33" s="75" t="s">
        <v>33</v>
      </c>
      <c r="C33" s="76">
        <v>644.59500000000003</v>
      </c>
      <c r="D33" s="76">
        <f>'[1]167'!L1595/10000</f>
        <v>685.05970000000002</v>
      </c>
      <c r="E33" s="77">
        <f t="shared" si="0"/>
        <v>1.062775386095145</v>
      </c>
      <c r="F33" s="76">
        <v>382.08</v>
      </c>
      <c r="G33" s="76">
        <f>'[1]167'!Z1595/10000</f>
        <v>363.70710000000003</v>
      </c>
      <c r="H33" s="77">
        <f t="shared" si="1"/>
        <v>0.95191347361809053</v>
      </c>
      <c r="I33" s="76">
        <v>24.727499999999999</v>
      </c>
      <c r="J33" s="76">
        <f>'[1]167'!AT1595/10000</f>
        <v>35.256399999999999</v>
      </c>
      <c r="K33" s="77">
        <f t="shared" si="2"/>
        <v>1.4257971893640684</v>
      </c>
      <c r="L33" s="76">
        <f t="shared" si="3"/>
        <v>1051.4024999999999</v>
      </c>
      <c r="M33" s="76">
        <f t="shared" si="3"/>
        <v>1084.0232000000001</v>
      </c>
      <c r="N33" s="77">
        <f t="shared" si="4"/>
        <v>1.0310258916066875</v>
      </c>
      <c r="O33" s="76">
        <v>352.48500000000001</v>
      </c>
      <c r="P33" s="76">
        <f>'[1]167'!BN1595/10000</f>
        <v>370.5059</v>
      </c>
      <c r="Q33" s="77">
        <f t="shared" si="5"/>
        <v>1.0511252961118913</v>
      </c>
    </row>
    <row r="34" spans="1:17" s="5" customFormat="1" ht="35.4" customHeight="1" thickBot="1" x14ac:dyDescent="0.5">
      <c r="B34" s="75" t="s">
        <v>34</v>
      </c>
      <c r="C34" s="76">
        <v>81900.540000000008</v>
      </c>
      <c r="D34" s="76">
        <f>'[1]167'!L1596/10000</f>
        <v>70539.790944664506</v>
      </c>
      <c r="E34" s="77">
        <f t="shared" si="0"/>
        <v>0.86128602991707381</v>
      </c>
      <c r="F34" s="76">
        <v>65256.457500000004</v>
      </c>
      <c r="G34" s="76">
        <f>'[1]167'!Z1596/10000</f>
        <v>80683.786909129398</v>
      </c>
      <c r="H34" s="77">
        <f t="shared" si="1"/>
        <v>1.2364107706755212</v>
      </c>
      <c r="I34" s="76">
        <v>18631.357500000002</v>
      </c>
      <c r="J34" s="76">
        <f>'[1]167'!AT1596/10000</f>
        <v>16570.265159034301</v>
      </c>
      <c r="K34" s="77">
        <f t="shared" si="2"/>
        <v>0.88937508493593664</v>
      </c>
      <c r="L34" s="76">
        <f>C34+F34+I34</f>
        <v>165788.35500000001</v>
      </c>
      <c r="M34" s="76">
        <f t="shared" si="3"/>
        <v>167793.84301282821</v>
      </c>
      <c r="N34" s="77">
        <f t="shared" si="4"/>
        <v>1.0120966759868519</v>
      </c>
      <c r="O34" s="76">
        <v>55439.347500000003</v>
      </c>
      <c r="P34" s="76">
        <f>'[1]167'!BN1596/10000</f>
        <v>74626.074905430462</v>
      </c>
      <c r="Q34" s="77">
        <f t="shared" si="5"/>
        <v>1.3460850148972345</v>
      </c>
    </row>
    <row r="35" spans="1:17" ht="20.399999999999999" customHeight="1" x14ac:dyDescent="0.3">
      <c r="B35" s="6"/>
      <c r="C35" s="6"/>
      <c r="D35" s="6"/>
      <c r="E35" s="7"/>
      <c r="F35" s="6"/>
      <c r="G35" s="6"/>
      <c r="H35" s="7"/>
      <c r="I35" s="6"/>
      <c r="J35" s="6"/>
      <c r="K35" s="7"/>
      <c r="L35" s="6"/>
      <c r="M35" s="7"/>
      <c r="N35" s="79" t="s">
        <v>35</v>
      </c>
      <c r="O35" s="79"/>
      <c r="P35" s="79"/>
      <c r="Q35" s="79"/>
    </row>
    <row r="36" spans="1:17" hidden="1" x14ac:dyDescent="0.3"/>
    <row r="37" spans="1:17" hidden="1" x14ac:dyDescent="0.3"/>
    <row r="38" spans="1:17" ht="25.2" hidden="1" thickBot="1" x14ac:dyDescent="0.35">
      <c r="B38" s="98" t="s">
        <v>36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</row>
    <row r="39" spans="1:17" ht="25.2" hidden="1" thickBot="1" x14ac:dyDescent="0.45">
      <c r="B39" s="83" t="s">
        <v>0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5"/>
    </row>
    <row r="40" spans="1:17" ht="18" hidden="1" thickBot="1" x14ac:dyDescent="0.35">
      <c r="B40" s="86" t="s">
        <v>37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</row>
    <row r="41" spans="1:17" hidden="1" x14ac:dyDescent="0.3">
      <c r="B41" s="89" t="s">
        <v>2</v>
      </c>
      <c r="C41" s="92" t="s">
        <v>3</v>
      </c>
      <c r="D41" s="93"/>
      <c r="E41" s="94"/>
      <c r="F41" s="92" t="s">
        <v>4</v>
      </c>
      <c r="G41" s="93"/>
      <c r="H41" s="94"/>
      <c r="I41" s="92" t="s">
        <v>5</v>
      </c>
      <c r="J41" s="93"/>
      <c r="K41" s="94"/>
      <c r="L41" s="92" t="s">
        <v>6</v>
      </c>
      <c r="M41" s="93"/>
      <c r="N41" s="94"/>
    </row>
    <row r="42" spans="1:17" ht="78.75" hidden="1" customHeight="1" thickBot="1" x14ac:dyDescent="0.35">
      <c r="B42" s="90"/>
      <c r="C42" s="95"/>
      <c r="D42" s="96"/>
      <c r="E42" s="97"/>
      <c r="F42" s="95"/>
      <c r="G42" s="96"/>
      <c r="H42" s="97"/>
      <c r="I42" s="95"/>
      <c r="J42" s="96"/>
      <c r="K42" s="97"/>
      <c r="L42" s="95"/>
      <c r="M42" s="96"/>
      <c r="N42" s="97"/>
    </row>
    <row r="43" spans="1:17" ht="15.6" hidden="1" thickBot="1" x14ac:dyDescent="0.35">
      <c r="B43" s="90"/>
      <c r="C43" s="80">
        <v>1</v>
      </c>
      <c r="D43" s="81"/>
      <c r="E43" s="82"/>
      <c r="F43" s="80">
        <v>2</v>
      </c>
      <c r="G43" s="81"/>
      <c r="H43" s="82"/>
      <c r="I43" s="80">
        <v>3</v>
      </c>
      <c r="J43" s="81"/>
      <c r="K43" s="82"/>
      <c r="L43" s="80">
        <v>4</v>
      </c>
      <c r="M43" s="81"/>
      <c r="N43" s="82"/>
    </row>
    <row r="44" spans="1:17" ht="28.2" hidden="1" thickBot="1" x14ac:dyDescent="0.35">
      <c r="B44" s="91"/>
      <c r="C44" s="10" t="s">
        <v>8</v>
      </c>
      <c r="D44" s="10" t="s">
        <v>9</v>
      </c>
      <c r="E44" s="11" t="s">
        <v>38</v>
      </c>
      <c r="F44" s="10" t="s">
        <v>8</v>
      </c>
      <c r="G44" s="10" t="s">
        <v>9</v>
      </c>
      <c r="H44" s="11" t="s">
        <v>38</v>
      </c>
      <c r="I44" s="10" t="s">
        <v>8</v>
      </c>
      <c r="J44" s="10" t="s">
        <v>9</v>
      </c>
      <c r="K44" s="11" t="s">
        <v>38</v>
      </c>
      <c r="L44" s="10" t="s">
        <v>8</v>
      </c>
      <c r="M44" s="10" t="s">
        <v>9</v>
      </c>
      <c r="N44" s="11" t="s">
        <v>38</v>
      </c>
    </row>
    <row r="45" spans="1:17" s="3" customFormat="1" ht="25.2" hidden="1" x14ac:dyDescent="0.5">
      <c r="A45" s="4"/>
      <c r="B45" s="12" t="s">
        <v>11</v>
      </c>
      <c r="C45" s="13">
        <v>25428965.5</v>
      </c>
      <c r="D45" s="14">
        <f>[2]Disbursement!D72</f>
        <v>17728904.255249999</v>
      </c>
      <c r="E45" s="15">
        <f>D45/C45</f>
        <v>0.69719329538789143</v>
      </c>
      <c r="F45" s="16">
        <v>16075345.5</v>
      </c>
      <c r="G45" s="17">
        <f>[2]Disbursement!R72</f>
        <v>16370131.42327</v>
      </c>
      <c r="H45" s="18">
        <f>G45/F45</f>
        <v>1.0183377659453727</v>
      </c>
      <c r="I45" s="19">
        <v>8118045</v>
      </c>
      <c r="J45" s="20">
        <f>[2]Disbursement!AJ72</f>
        <v>5337908</v>
      </c>
      <c r="K45" s="18">
        <f t="shared" ref="K45:K67" si="6">J45/I45</f>
        <v>0.65753614324631116</v>
      </c>
      <c r="L45" s="19">
        <v>49622356</v>
      </c>
      <c r="M45" s="21">
        <f>[2]Disbursement!AL72</f>
        <v>39430956.79152</v>
      </c>
      <c r="N45" s="22">
        <f t="shared" ref="N45:N67" si="7">M45/L45</f>
        <v>0.79462081146489694</v>
      </c>
      <c r="O45" s="4"/>
      <c r="P45" s="4"/>
    </row>
    <row r="46" spans="1:17" ht="25.2" hidden="1" x14ac:dyDescent="0.5">
      <c r="A46" s="4"/>
      <c r="B46" s="12" t="s">
        <v>12</v>
      </c>
      <c r="C46" s="23">
        <v>20825000</v>
      </c>
      <c r="D46" s="24">
        <f>[2]Disbursement!D145</f>
        <v>18069964</v>
      </c>
      <c r="E46" s="15">
        <f t="shared" ref="E46:E67" si="8">D46/C46</f>
        <v>0.86770535414165662</v>
      </c>
      <c r="F46" s="16">
        <v>1780000</v>
      </c>
      <c r="G46" s="25">
        <f>[2]Disbursement!R145</f>
        <v>1552202</v>
      </c>
      <c r="H46" s="18">
        <f t="shared" ref="H46:H67" si="9">G46/F46</f>
        <v>0.87202359550561803</v>
      </c>
      <c r="I46" s="19">
        <v>3595000</v>
      </c>
      <c r="J46" s="26">
        <f>[2]Disbursement!AJ145</f>
        <v>2783636.75</v>
      </c>
      <c r="K46" s="18">
        <f t="shared" si="6"/>
        <v>0.77430785813630043</v>
      </c>
      <c r="L46" s="19">
        <v>26200000</v>
      </c>
      <c r="M46" s="21">
        <f>[2]Disbursement!AL145</f>
        <v>22405802.75</v>
      </c>
      <c r="N46" s="22">
        <f t="shared" si="7"/>
        <v>0.85518331106870227</v>
      </c>
      <c r="O46" s="4"/>
      <c r="P46" s="4"/>
    </row>
    <row r="47" spans="1:17" ht="25.2" hidden="1" x14ac:dyDescent="0.5">
      <c r="A47" s="4"/>
      <c r="B47" s="12" t="s">
        <v>13</v>
      </c>
      <c r="C47" s="23">
        <v>30288683</v>
      </c>
      <c r="D47" s="24">
        <f>[2]Disbursement!D218</f>
        <v>27633317</v>
      </c>
      <c r="E47" s="15">
        <f t="shared" si="8"/>
        <v>0.91233141434376663</v>
      </c>
      <c r="F47" s="16">
        <v>6596216.0999999996</v>
      </c>
      <c r="G47" s="25">
        <f>[2]Disbursement!R218</f>
        <v>6087714</v>
      </c>
      <c r="H47" s="18">
        <f t="shared" si="9"/>
        <v>0.92291003019140028</v>
      </c>
      <c r="I47" s="19">
        <v>12781387.5</v>
      </c>
      <c r="J47" s="26">
        <f>[2]Disbursement!AJ218</f>
        <v>10111124</v>
      </c>
      <c r="K47" s="18">
        <f t="shared" si="6"/>
        <v>0.79108187589179968</v>
      </c>
      <c r="L47" s="19">
        <v>49666286.599999994</v>
      </c>
      <c r="M47" s="21">
        <f>[2]Disbursement!AL218</f>
        <v>43832155</v>
      </c>
      <c r="N47" s="22">
        <f t="shared" si="7"/>
        <v>0.88253336419155615</v>
      </c>
      <c r="O47" s="4"/>
      <c r="P47" s="4"/>
    </row>
    <row r="48" spans="1:17" ht="25.2" hidden="1" x14ac:dyDescent="0.5">
      <c r="A48" s="4"/>
      <c r="B48" s="12" t="s">
        <v>14</v>
      </c>
      <c r="C48" s="23">
        <v>15526000</v>
      </c>
      <c r="D48" s="24">
        <f>[2]Disbursement!D291</f>
        <v>17287928.469999999</v>
      </c>
      <c r="E48" s="15">
        <f t="shared" si="8"/>
        <v>1.113482446863326</v>
      </c>
      <c r="F48" s="16">
        <v>3495000</v>
      </c>
      <c r="G48" s="25">
        <f>[2]Disbursement!R291</f>
        <v>1927524.44</v>
      </c>
      <c r="H48" s="18">
        <f t="shared" si="9"/>
        <v>0.55150913876967089</v>
      </c>
      <c r="I48" s="19">
        <v>1065013.175</v>
      </c>
      <c r="J48" s="26">
        <f>[2]Disbursement!AJ291</f>
        <v>1411162.63</v>
      </c>
      <c r="K48" s="18">
        <f t="shared" si="6"/>
        <v>1.325018941667083</v>
      </c>
      <c r="L48" s="19">
        <v>20086013.175000001</v>
      </c>
      <c r="M48" s="21">
        <f>[2]Disbursement!AL291</f>
        <v>20626615.539999999</v>
      </c>
      <c r="N48" s="22">
        <f t="shared" si="7"/>
        <v>1.0269143687346007</v>
      </c>
      <c r="O48" s="4"/>
      <c r="P48" s="4"/>
    </row>
    <row r="49" spans="1:16" ht="25.2" hidden="1" x14ac:dyDescent="0.5">
      <c r="A49" s="4"/>
      <c r="B49" s="12" t="s">
        <v>16</v>
      </c>
      <c r="C49" s="23">
        <v>20416382.158024997</v>
      </c>
      <c r="D49" s="24">
        <f>[2]Disbursement!D364</f>
        <v>18915093</v>
      </c>
      <c r="E49" s="15">
        <f t="shared" si="8"/>
        <v>0.92646644511231924</v>
      </c>
      <c r="F49" s="16">
        <v>3568452.5</v>
      </c>
      <c r="G49" s="25">
        <f>[2]Disbursement!R364</f>
        <v>3139454</v>
      </c>
      <c r="H49" s="18">
        <f t="shared" si="9"/>
        <v>0.87978024087472095</v>
      </c>
      <c r="I49" s="19">
        <v>1302000.0634999999</v>
      </c>
      <c r="J49" s="26">
        <f>[2]Disbursement!AJ364</f>
        <v>624398.5</v>
      </c>
      <c r="K49" s="18">
        <f t="shared" si="6"/>
        <v>0.47956871701028148</v>
      </c>
      <c r="L49" s="19">
        <v>25286834.721525002</v>
      </c>
      <c r="M49" s="21">
        <f>[2]Disbursement!AL364</f>
        <v>22678945.5</v>
      </c>
      <c r="N49" s="22">
        <f t="shared" si="7"/>
        <v>0.89686770802891047</v>
      </c>
      <c r="O49" s="4"/>
      <c r="P49" s="4"/>
    </row>
    <row r="50" spans="1:16" ht="25.2" hidden="1" x14ac:dyDescent="0.5">
      <c r="A50" s="4"/>
      <c r="B50" s="12" t="s">
        <v>15</v>
      </c>
      <c r="C50" s="23">
        <v>20816750</v>
      </c>
      <c r="D50" s="24">
        <f>[2]Disbursement!D437</f>
        <v>9711429</v>
      </c>
      <c r="E50" s="15">
        <f t="shared" si="8"/>
        <v>0.46651994187373147</v>
      </c>
      <c r="F50" s="16">
        <v>6003030</v>
      </c>
      <c r="G50" s="25">
        <f>[2]Disbursement!R437</f>
        <v>6819539</v>
      </c>
      <c r="H50" s="18">
        <f t="shared" si="9"/>
        <v>1.1360161451800175</v>
      </c>
      <c r="I50" s="19">
        <v>3626510</v>
      </c>
      <c r="J50" s="26">
        <f>[2]Disbursement!AJ437</f>
        <v>324623</v>
      </c>
      <c r="K50" s="18">
        <f t="shared" si="6"/>
        <v>8.9513885250557701E-2</v>
      </c>
      <c r="L50" s="19">
        <v>30446290</v>
      </c>
      <c r="M50" s="21">
        <f>[2]Disbursement!AL437</f>
        <v>16855591</v>
      </c>
      <c r="N50" s="22">
        <f t="shared" si="7"/>
        <v>0.55361723875059987</v>
      </c>
      <c r="O50" s="4"/>
      <c r="P50" s="4"/>
    </row>
    <row r="51" spans="1:16" ht="25.2" hidden="1" x14ac:dyDescent="0.5">
      <c r="A51" s="4"/>
      <c r="B51" s="12" t="s">
        <v>17</v>
      </c>
      <c r="C51" s="23">
        <v>33376252.24492</v>
      </c>
      <c r="D51" s="24">
        <f>[2]Disbursement!D510</f>
        <v>26953560</v>
      </c>
      <c r="E51" s="15">
        <f t="shared" si="8"/>
        <v>0.80756700309581464</v>
      </c>
      <c r="F51" s="16">
        <v>5437497.9630000005</v>
      </c>
      <c r="G51" s="25">
        <f>[2]Disbursement!R510</f>
        <v>3034138</v>
      </c>
      <c r="H51" s="18">
        <f t="shared" si="9"/>
        <v>0.55800259984391642</v>
      </c>
      <c r="I51" s="19">
        <v>2509999.7599999998</v>
      </c>
      <c r="J51" s="26">
        <f>[2]Disbursement!AJ510</f>
        <v>2127112</v>
      </c>
      <c r="K51" s="18">
        <f t="shared" si="6"/>
        <v>0.84745506111124103</v>
      </c>
      <c r="L51" s="19">
        <v>41323749.967920005</v>
      </c>
      <c r="M51" s="21">
        <f>[2]Disbursement!AL510</f>
        <v>32114810</v>
      </c>
      <c r="N51" s="22">
        <f t="shared" si="7"/>
        <v>0.77715139659229893</v>
      </c>
      <c r="O51" s="4"/>
      <c r="P51" s="4"/>
    </row>
    <row r="52" spans="1:16" ht="25.2" hidden="1" x14ac:dyDescent="0.5">
      <c r="A52" s="4"/>
      <c r="B52" s="12" t="s">
        <v>18</v>
      </c>
      <c r="C52" s="23">
        <v>16991124</v>
      </c>
      <c r="D52" s="24">
        <f>[2]Disbursement!D583</f>
        <v>10567606</v>
      </c>
      <c r="E52" s="15">
        <f t="shared" si="8"/>
        <v>0.62194861269919521</v>
      </c>
      <c r="F52" s="16">
        <v>4381706</v>
      </c>
      <c r="G52" s="25">
        <f>[2]Disbursement!R583</f>
        <v>3428224</v>
      </c>
      <c r="H52" s="18">
        <f t="shared" si="9"/>
        <v>0.78239480238975412</v>
      </c>
      <c r="I52" s="19">
        <v>1548107.5</v>
      </c>
      <c r="J52" s="26">
        <f>[2]Disbursement!AJ583</f>
        <v>402895</v>
      </c>
      <c r="K52" s="18">
        <f t="shared" si="6"/>
        <v>0.26025001493759314</v>
      </c>
      <c r="L52" s="19">
        <v>22920937.5</v>
      </c>
      <c r="M52" s="21">
        <f>[2]Disbursement!AL583</f>
        <v>14398725</v>
      </c>
      <c r="N52" s="22">
        <f t="shared" si="7"/>
        <v>0.6281909280543172</v>
      </c>
      <c r="O52" s="4"/>
      <c r="P52" s="4"/>
    </row>
    <row r="53" spans="1:16" ht="25.2" hidden="1" x14ac:dyDescent="0.5">
      <c r="A53" s="4"/>
      <c r="B53" s="12" t="s">
        <v>19</v>
      </c>
      <c r="C53" s="23">
        <v>53217200</v>
      </c>
      <c r="D53" s="24">
        <f>[2]Disbursement!D656</f>
        <v>20478554.147840001</v>
      </c>
      <c r="E53" s="15">
        <f t="shared" si="8"/>
        <v>0.38481081582345561</v>
      </c>
      <c r="F53" s="16">
        <v>8752150</v>
      </c>
      <c r="G53" s="25">
        <f>[2]Disbursement!R656</f>
        <v>12191675.647</v>
      </c>
      <c r="H53" s="18">
        <f t="shared" si="9"/>
        <v>1.3929920816028061</v>
      </c>
      <c r="I53" s="19">
        <v>5568500</v>
      </c>
      <c r="J53" s="26">
        <f>[2]Disbursement!AJ656</f>
        <v>5665376.0490000006</v>
      </c>
      <c r="K53" s="18">
        <f t="shared" si="6"/>
        <v>1.017397153452456</v>
      </c>
      <c r="L53" s="19">
        <v>67537850</v>
      </c>
      <c r="M53" s="21">
        <f>[2]Disbursement!AL656</f>
        <v>38335605.843839996</v>
      </c>
      <c r="N53" s="22">
        <f t="shared" si="7"/>
        <v>0.56761661562871779</v>
      </c>
      <c r="O53" s="4"/>
      <c r="P53" s="4"/>
    </row>
    <row r="54" spans="1:16" ht="25.2" hidden="1" x14ac:dyDescent="0.5">
      <c r="A54" s="4"/>
      <c r="B54" s="12" t="s">
        <v>20</v>
      </c>
      <c r="C54" s="23">
        <v>34117750</v>
      </c>
      <c r="D54" s="24">
        <f>[2]Disbursement!D729</f>
        <v>16849673.039209999</v>
      </c>
      <c r="E54" s="15">
        <f t="shared" si="8"/>
        <v>0.49386823689164727</v>
      </c>
      <c r="F54" s="16">
        <v>16738000</v>
      </c>
      <c r="G54" s="25">
        <f>[2]Disbursement!R729</f>
        <v>22624038.576469198</v>
      </c>
      <c r="H54" s="18">
        <f t="shared" si="9"/>
        <v>1.3516572216793641</v>
      </c>
      <c r="I54" s="19">
        <v>15181257.673749998</v>
      </c>
      <c r="J54" s="26">
        <f>[2]Disbursement!AJ729</f>
        <v>14976487.113</v>
      </c>
      <c r="K54" s="18">
        <f t="shared" si="6"/>
        <v>0.98651162076617216</v>
      </c>
      <c r="L54" s="19">
        <v>66037007.673749991</v>
      </c>
      <c r="M54" s="21">
        <f>[2]Disbursement!AL729</f>
        <v>54450198.728679202</v>
      </c>
      <c r="N54" s="22">
        <f t="shared" si="7"/>
        <v>0.82454067267380748</v>
      </c>
      <c r="O54" s="4"/>
      <c r="P54" s="4"/>
    </row>
    <row r="55" spans="1:16" s="3" customFormat="1" ht="25.2" hidden="1" x14ac:dyDescent="0.5">
      <c r="A55" s="4"/>
      <c r="B55" s="12" t="s">
        <v>21</v>
      </c>
      <c r="C55" s="23">
        <v>21684011.5</v>
      </c>
      <c r="D55" s="24">
        <f>[2]Disbursement!D802</f>
        <v>20493496.537189998</v>
      </c>
      <c r="E55" s="15">
        <f t="shared" si="8"/>
        <v>0.94509710701776739</v>
      </c>
      <c r="F55" s="16">
        <v>7688004.5</v>
      </c>
      <c r="G55" s="25">
        <f>[2]Disbursement!R802</f>
        <v>6094709.2774400003</v>
      </c>
      <c r="H55" s="18">
        <f t="shared" si="9"/>
        <v>0.79275568548899789</v>
      </c>
      <c r="I55" s="19">
        <v>5500035.5</v>
      </c>
      <c r="J55" s="26">
        <f>[2]Disbursement!AJ802</f>
        <v>1825096.5649999999</v>
      </c>
      <c r="K55" s="18">
        <f t="shared" si="6"/>
        <v>0.33183359725587225</v>
      </c>
      <c r="L55" s="19">
        <v>34872051.5</v>
      </c>
      <c r="M55" s="21">
        <f>[2]Disbursement!AL802</f>
        <v>28413302.379629999</v>
      </c>
      <c r="N55" s="22">
        <f t="shared" si="7"/>
        <v>0.8147872338290737</v>
      </c>
      <c r="O55" s="4"/>
      <c r="P55" s="4"/>
    </row>
    <row r="56" spans="1:16" s="3" customFormat="1" ht="25.2" hidden="1" x14ac:dyDescent="0.5">
      <c r="A56" s="4"/>
      <c r="B56" s="12" t="s">
        <v>22</v>
      </c>
      <c r="C56" s="23">
        <v>88825226.5</v>
      </c>
      <c r="D56" s="24">
        <f>[2]Disbursement!D875</f>
        <v>39860456</v>
      </c>
      <c r="E56" s="15">
        <f t="shared" si="8"/>
        <v>0.44875152668482077</v>
      </c>
      <c r="F56" s="16">
        <v>81597500</v>
      </c>
      <c r="G56" s="25">
        <f>[2]Disbursement!R875</f>
        <v>162848348</v>
      </c>
      <c r="H56" s="18">
        <f t="shared" si="9"/>
        <v>1.9957516835687368</v>
      </c>
      <c r="I56" s="19">
        <v>73492550</v>
      </c>
      <c r="J56" s="26">
        <f>[2]Disbursement!AJ875</f>
        <v>19250130</v>
      </c>
      <c r="K56" s="18">
        <f t="shared" si="6"/>
        <v>0.26193308029181189</v>
      </c>
      <c r="L56" s="19">
        <v>243915276.5</v>
      </c>
      <c r="M56" s="21">
        <f>[2]Disbursement!AL875</f>
        <v>221958934</v>
      </c>
      <c r="N56" s="22">
        <f t="shared" si="7"/>
        <v>0.90998373363465823</v>
      </c>
      <c r="O56" s="4"/>
      <c r="P56" s="4"/>
    </row>
    <row r="57" spans="1:16" ht="25.2" hidden="1" x14ac:dyDescent="0.5">
      <c r="A57" s="4"/>
      <c r="B57" s="12" t="s">
        <v>23</v>
      </c>
      <c r="C57" s="23">
        <v>23196248</v>
      </c>
      <c r="D57" s="24">
        <f>[2]Disbursement!D948</f>
        <v>18899949</v>
      </c>
      <c r="E57" s="15">
        <f t="shared" si="8"/>
        <v>0.81478474449833438</v>
      </c>
      <c r="F57" s="16">
        <v>3424600</v>
      </c>
      <c r="G57" s="25">
        <f>[2]Disbursement!R948</f>
        <v>2256681</v>
      </c>
      <c r="H57" s="18">
        <f t="shared" si="9"/>
        <v>0.65896192256029906</v>
      </c>
      <c r="I57" s="19">
        <v>1214850</v>
      </c>
      <c r="J57" s="26">
        <f>[2]Disbursement!AJ948</f>
        <v>387339</v>
      </c>
      <c r="K57" s="18">
        <f t="shared" si="6"/>
        <v>0.31883689344363503</v>
      </c>
      <c r="L57" s="19">
        <v>27835698</v>
      </c>
      <c r="M57" s="21">
        <f>[2]Disbursement!AL948</f>
        <v>21543969</v>
      </c>
      <c r="N57" s="22">
        <f t="shared" si="7"/>
        <v>0.77396905944302175</v>
      </c>
      <c r="O57" s="4"/>
      <c r="P57" s="4"/>
    </row>
    <row r="58" spans="1:16" ht="25.2" hidden="1" x14ac:dyDescent="0.5">
      <c r="A58" s="4"/>
      <c r="B58" s="12" t="s">
        <v>24</v>
      </c>
      <c r="C58" s="23">
        <v>36251900</v>
      </c>
      <c r="D58" s="24">
        <f>[2]Disbursement!D1021</f>
        <v>23763327</v>
      </c>
      <c r="E58" s="15">
        <f t="shared" si="8"/>
        <v>0.65550569763239996</v>
      </c>
      <c r="F58" s="16">
        <v>9204523</v>
      </c>
      <c r="G58" s="25">
        <f>[2]Disbursement!R1021</f>
        <v>5569435</v>
      </c>
      <c r="H58" s="18">
        <f t="shared" si="9"/>
        <v>0.6050758958394693</v>
      </c>
      <c r="I58" s="19">
        <v>4211200</v>
      </c>
      <c r="J58" s="26">
        <f>[2]Disbursement!AJ1021</f>
        <v>339441</v>
      </c>
      <c r="K58" s="18">
        <f t="shared" si="6"/>
        <v>8.0604340805471131E-2</v>
      </c>
      <c r="L58" s="19">
        <v>49667623</v>
      </c>
      <c r="M58" s="21">
        <f>[2]Disbursement!AL1021</f>
        <v>29672203</v>
      </c>
      <c r="N58" s="22">
        <f t="shared" si="7"/>
        <v>0.59741540278664029</v>
      </c>
      <c r="O58" s="4"/>
      <c r="P58" s="4"/>
    </row>
    <row r="59" spans="1:16" ht="25.2" hidden="1" x14ac:dyDescent="0.5">
      <c r="A59" s="4"/>
      <c r="B59" s="12" t="s">
        <v>30</v>
      </c>
      <c r="C59" s="23">
        <v>15963649.349774571</v>
      </c>
      <c r="D59" s="24">
        <f>[2]Disbursement!D1094</f>
        <v>6232132</v>
      </c>
      <c r="E59" s="15">
        <f t="shared" si="8"/>
        <v>0.39039519494882957</v>
      </c>
      <c r="F59" s="16">
        <v>9598784.4701554216</v>
      </c>
      <c r="G59" s="25">
        <f>[2]Disbursement!R1094</f>
        <v>8629048.7699999996</v>
      </c>
      <c r="H59" s="18">
        <f t="shared" si="9"/>
        <v>0.89897307277077343</v>
      </c>
      <c r="I59" s="19">
        <v>5692800.1350585762</v>
      </c>
      <c r="J59" s="26">
        <f>[2]Disbursement!AJ1094</f>
        <v>1881522</v>
      </c>
      <c r="K59" s="18">
        <f t="shared" si="6"/>
        <v>0.33050905623979721</v>
      </c>
      <c r="L59" s="19">
        <v>31255234.178103574</v>
      </c>
      <c r="M59" s="21">
        <f>[2]Disbursement!AL1094</f>
        <v>16742702.77</v>
      </c>
      <c r="N59" s="22">
        <f t="shared" si="7"/>
        <v>0.5356767661567996</v>
      </c>
      <c r="O59" s="4"/>
      <c r="P59" s="4"/>
    </row>
    <row r="60" spans="1:16" ht="25.2" hidden="1" x14ac:dyDescent="0.5">
      <c r="A60" s="4"/>
      <c r="B60" s="12" t="s">
        <v>39</v>
      </c>
      <c r="C60" s="23">
        <v>19902693.5</v>
      </c>
      <c r="D60" s="24">
        <f>[2]Disbursement!D1167</f>
        <v>17947091</v>
      </c>
      <c r="E60" s="15">
        <f t="shared" si="8"/>
        <v>0.9017418170058239</v>
      </c>
      <c r="F60" s="16">
        <v>774720</v>
      </c>
      <c r="G60" s="25">
        <f>[2]Disbursement!R1167</f>
        <v>1579907</v>
      </c>
      <c r="H60" s="18">
        <f t="shared" si="9"/>
        <v>2.0393264663362247</v>
      </c>
      <c r="I60" s="19">
        <v>900726.5</v>
      </c>
      <c r="J60" s="26">
        <f>[2]Disbursement!AJ1167</f>
        <v>1724952</v>
      </c>
      <c r="K60" s="18">
        <f t="shared" si="6"/>
        <v>1.9150674483319854</v>
      </c>
      <c r="L60" s="19">
        <v>21578140</v>
      </c>
      <c r="M60" s="21">
        <f>[2]Disbursement!AL1167</f>
        <v>21251950</v>
      </c>
      <c r="N60" s="22">
        <f t="shared" si="7"/>
        <v>0.98488331246344685</v>
      </c>
      <c r="O60" s="4"/>
      <c r="P60" s="4"/>
    </row>
    <row r="61" spans="1:16" ht="25.2" hidden="1" x14ac:dyDescent="0.5">
      <c r="A61" s="4"/>
      <c r="B61" s="12" t="s">
        <v>31</v>
      </c>
      <c r="C61" s="23">
        <v>15532600</v>
      </c>
      <c r="D61" s="24">
        <f>[2]Disbursement!D1240</f>
        <v>6306491</v>
      </c>
      <c r="E61" s="15">
        <f t="shared" si="8"/>
        <v>0.40601644283635707</v>
      </c>
      <c r="F61" s="16">
        <v>3764400</v>
      </c>
      <c r="G61" s="25">
        <f>[2]Disbursement!R1240</f>
        <v>2354978</v>
      </c>
      <c r="H61" s="18">
        <f t="shared" si="9"/>
        <v>0.62559186058867278</v>
      </c>
      <c r="I61" s="19">
        <v>4046000</v>
      </c>
      <c r="J61" s="26">
        <f>[2]Disbursement!AJ1240</f>
        <v>612544</v>
      </c>
      <c r="K61" s="18">
        <f t="shared" si="6"/>
        <v>0.15139495798319327</v>
      </c>
      <c r="L61" s="19">
        <v>23343000</v>
      </c>
      <c r="M61" s="21">
        <f>[2]Disbursement!AL1240</f>
        <v>9274013</v>
      </c>
      <c r="N61" s="22">
        <f t="shared" si="7"/>
        <v>0.39729310714132715</v>
      </c>
      <c r="O61" s="4"/>
      <c r="P61" s="4"/>
    </row>
    <row r="62" spans="1:16" ht="25.2" hidden="1" x14ac:dyDescent="0.5">
      <c r="A62" s="4"/>
      <c r="B62" s="12" t="s">
        <v>26</v>
      </c>
      <c r="C62" s="27">
        <v>3535550</v>
      </c>
      <c r="D62" s="28">
        <f>[2]Disbursement!D1313</f>
        <v>2300221</v>
      </c>
      <c r="E62" s="15">
        <f t="shared" si="8"/>
        <v>0.65059778535164259</v>
      </c>
      <c r="F62" s="16">
        <v>2616750</v>
      </c>
      <c r="G62" s="29">
        <f>[2]Disbursement!R1313</f>
        <v>2376607</v>
      </c>
      <c r="H62" s="18">
        <f t="shared" si="9"/>
        <v>0.90822852775389318</v>
      </c>
      <c r="I62" s="19">
        <v>820911</v>
      </c>
      <c r="J62" s="30">
        <f>[2]Disbursement!AJ1313</f>
        <v>341451</v>
      </c>
      <c r="K62" s="18">
        <f t="shared" si="6"/>
        <v>0.4159415576109956</v>
      </c>
      <c r="L62" s="19">
        <v>6973211</v>
      </c>
      <c r="M62" s="31">
        <f>[2]Disbursement!AL1313</f>
        <v>5018279</v>
      </c>
      <c r="N62" s="22">
        <f t="shared" si="7"/>
        <v>0.71965110477798533</v>
      </c>
      <c r="O62" s="4"/>
      <c r="P62" s="4"/>
    </row>
    <row r="63" spans="1:16" s="32" customFormat="1" ht="25.2" hidden="1" x14ac:dyDescent="0.5">
      <c r="B63" s="12" t="s">
        <v>27</v>
      </c>
      <c r="C63" s="23">
        <v>55578533</v>
      </c>
      <c r="D63" s="23">
        <f>[2]Disbursement!D1386</f>
        <v>41206477.827604949</v>
      </c>
      <c r="E63" s="23">
        <f t="shared" si="8"/>
        <v>0.74140995818664279</v>
      </c>
      <c r="F63" s="16">
        <v>9688347.5</v>
      </c>
      <c r="G63" s="33">
        <f>'[3]ACP Disbursement'!$S$69</f>
        <v>18821409.443118967</v>
      </c>
      <c r="H63" s="34">
        <f t="shared" si="9"/>
        <v>1.9426852146993041</v>
      </c>
      <c r="I63" s="19">
        <v>19473025.5</v>
      </c>
      <c r="J63" s="35">
        <v>14322442.6912024</v>
      </c>
      <c r="K63" s="34">
        <f t="shared" si="6"/>
        <v>0.73550166568633113</v>
      </c>
      <c r="L63" s="19">
        <v>84739906</v>
      </c>
      <c r="M63" s="36">
        <f>'[3]ACP Disbursement'!$AN$69</f>
        <v>74350329.961926311</v>
      </c>
      <c r="N63" s="37">
        <f t="shared" si="7"/>
        <v>0.8773945295847545</v>
      </c>
    </row>
    <row r="64" spans="1:16" ht="25.2" hidden="1" x14ac:dyDescent="0.5">
      <c r="A64" s="4"/>
      <c r="B64" s="12" t="s">
        <v>40</v>
      </c>
      <c r="C64" s="38">
        <v>13504350</v>
      </c>
      <c r="D64" s="39">
        <f>[2]Disbursement!D1459</f>
        <v>6994533</v>
      </c>
      <c r="E64" s="15">
        <f t="shared" si="8"/>
        <v>0.51794666163125214</v>
      </c>
      <c r="F64" s="16">
        <v>3397300</v>
      </c>
      <c r="G64" s="40">
        <f>[2]Disbursement!R1459</f>
        <v>2053249</v>
      </c>
      <c r="H64" s="18">
        <f t="shared" si="9"/>
        <v>0.60437671091749334</v>
      </c>
      <c r="I64" s="19">
        <v>2144300</v>
      </c>
      <c r="J64" s="41">
        <f>[2]Disbursement!AJ1459</f>
        <v>728107.2</v>
      </c>
      <c r="K64" s="18">
        <f t="shared" si="6"/>
        <v>0.33955472648416729</v>
      </c>
      <c r="L64" s="19">
        <v>19045950</v>
      </c>
      <c r="M64" s="42">
        <f>[2]Disbursement!AL1459</f>
        <v>9775889.1999999993</v>
      </c>
      <c r="N64" s="22">
        <f t="shared" si="7"/>
        <v>0.51327915908631494</v>
      </c>
      <c r="O64" s="4"/>
      <c r="P64" s="4"/>
    </row>
    <row r="65" spans="1:16" ht="25.2" hidden="1" x14ac:dyDescent="0.5">
      <c r="A65" s="4"/>
      <c r="B65" s="12" t="s">
        <v>29</v>
      </c>
      <c r="C65" s="23">
        <v>58504885</v>
      </c>
      <c r="D65" s="24">
        <f>[2]Disbursement!D1532</f>
        <v>21949072</v>
      </c>
      <c r="E65" s="15">
        <f t="shared" si="8"/>
        <v>0.37516648396112562</v>
      </c>
      <c r="F65" s="16">
        <v>6853562</v>
      </c>
      <c r="G65" s="25">
        <f>[2]Disbursement!R1532</f>
        <v>8274470</v>
      </c>
      <c r="H65" s="18">
        <f t="shared" si="9"/>
        <v>1.2073240163290271</v>
      </c>
      <c r="I65" s="19">
        <v>6222259.5</v>
      </c>
      <c r="J65" s="26">
        <f>[2]Disbursement!AJ1532</f>
        <v>1478202</v>
      </c>
      <c r="K65" s="18">
        <f t="shared" si="6"/>
        <v>0.23756675529202856</v>
      </c>
      <c r="L65" s="19">
        <v>71580706.5</v>
      </c>
      <c r="M65" s="21">
        <f>[2]Disbursement!AL1532</f>
        <v>31701744</v>
      </c>
      <c r="N65" s="22">
        <f t="shared" si="7"/>
        <v>0.44288112747252639</v>
      </c>
      <c r="O65" s="4"/>
      <c r="P65" s="4"/>
    </row>
    <row r="66" spans="1:16" ht="25.2" hidden="1" x14ac:dyDescent="0.5">
      <c r="A66" s="4"/>
      <c r="B66" s="43" t="s">
        <v>32</v>
      </c>
      <c r="C66" s="27">
        <v>30704396</v>
      </c>
      <c r="D66" s="28">
        <f>[2]Disbursement!D1605</f>
        <v>21218434</v>
      </c>
      <c r="E66" s="44">
        <f t="shared" si="8"/>
        <v>0.69105524824523501</v>
      </c>
      <c r="F66" s="45">
        <v>3381000.5</v>
      </c>
      <c r="G66" s="29">
        <f>[2]Disbursement!R1605</f>
        <v>1923624</v>
      </c>
      <c r="H66" s="46">
        <f t="shared" si="9"/>
        <v>0.56895111373097995</v>
      </c>
      <c r="I66" s="47">
        <v>12275199</v>
      </c>
      <c r="J66" s="30">
        <f>[2]Disbursement!AJ1605</f>
        <v>432196.08</v>
      </c>
      <c r="K66" s="46">
        <f t="shared" si="6"/>
        <v>3.5208885819284885E-2</v>
      </c>
      <c r="L66" s="47">
        <v>46360595.5</v>
      </c>
      <c r="M66" s="31">
        <f>[2]Disbursement!AL1605</f>
        <v>23574254.079999998</v>
      </c>
      <c r="N66" s="48">
        <f t="shared" si="7"/>
        <v>0.50849765465156715</v>
      </c>
      <c r="O66" s="4"/>
      <c r="P66" s="4"/>
    </row>
    <row r="67" spans="1:16" ht="18" hidden="1" x14ac:dyDescent="0.35">
      <c r="A67" s="4"/>
      <c r="B67" s="49" t="s">
        <v>34</v>
      </c>
      <c r="C67" s="23">
        <f>SUM(C45:C66)</f>
        <v>654188149.75271964</v>
      </c>
      <c r="D67" s="23">
        <f>SUM(D45:D66)</f>
        <v>411367709.2770949</v>
      </c>
      <c r="E67" s="50">
        <f t="shared" si="8"/>
        <v>0.62882170738279219</v>
      </c>
      <c r="F67" s="23">
        <f>SUM(F45:F66)</f>
        <v>214816890.03315541</v>
      </c>
      <c r="G67" s="23">
        <f>SUM(G45:G66)</f>
        <v>299957107.57729822</v>
      </c>
      <c r="H67" s="51">
        <f t="shared" si="9"/>
        <v>1.3963385631874758</v>
      </c>
      <c r="I67" s="23">
        <f>SUM(I45:I66)</f>
        <v>191289677.80730858</v>
      </c>
      <c r="J67" s="23">
        <f>SUM(J45:J66)</f>
        <v>87088146.578202397</v>
      </c>
      <c r="K67" s="51">
        <f t="shared" si="6"/>
        <v>0.45526840536544116</v>
      </c>
      <c r="L67" s="23">
        <f>SUM(L45:L66)</f>
        <v>1060294717.8162986</v>
      </c>
      <c r="M67" s="52">
        <f>SUM(M45:M66)</f>
        <v>798406976.54559565</v>
      </c>
      <c r="N67" s="53">
        <f t="shared" si="7"/>
        <v>0.75300476662746485</v>
      </c>
      <c r="O67" s="4"/>
      <c r="P67" s="4"/>
    </row>
    <row r="68" spans="1:16" s="55" customFormat="1" ht="25.2" hidden="1" x14ac:dyDescent="0.5">
      <c r="A68" s="54"/>
      <c r="B68" s="54"/>
      <c r="D68" s="56"/>
      <c r="E68" s="57"/>
      <c r="F68" s="57"/>
      <c r="G68" s="57"/>
      <c r="H68" s="58"/>
      <c r="I68" s="59"/>
      <c r="J68" s="57"/>
      <c r="K68" s="60"/>
      <c r="L68" s="61"/>
      <c r="M68" s="62"/>
      <c r="N68" s="63"/>
      <c r="O68" s="64"/>
      <c r="P68" s="62"/>
    </row>
    <row r="69" spans="1:16" s="65" customFormat="1" ht="18" hidden="1" x14ac:dyDescent="0.35">
      <c r="A69" s="54"/>
      <c r="B69" s="54"/>
      <c r="C69" s="55"/>
      <c r="D69" s="56"/>
      <c r="E69" s="57"/>
      <c r="F69" s="57"/>
      <c r="G69" s="57"/>
      <c r="H69" s="57"/>
      <c r="I69" s="57"/>
      <c r="J69" s="57"/>
      <c r="K69" s="57"/>
      <c r="L69" s="57"/>
      <c r="M69" s="62"/>
      <c r="N69" s="62"/>
      <c r="O69" s="62"/>
      <c r="P69" s="62"/>
    </row>
    <row r="70" spans="1:16" hidden="1" x14ac:dyDescent="0.3">
      <c r="A70" s="4"/>
      <c r="B70" s="4"/>
      <c r="M70" s="4"/>
      <c r="N70" s="32"/>
      <c r="O70" s="4"/>
      <c r="P70" s="4"/>
    </row>
    <row r="71" spans="1:16" hidden="1" x14ac:dyDescent="0.3"/>
    <row r="72" spans="1:16" hidden="1" x14ac:dyDescent="0.3"/>
    <row r="73" spans="1:16" hidden="1" x14ac:dyDescent="0.3"/>
    <row r="74" spans="1:16" hidden="1" x14ac:dyDescent="0.3"/>
    <row r="75" spans="1:16" hidden="1" x14ac:dyDescent="0.3"/>
    <row r="76" spans="1:16" hidden="1" x14ac:dyDescent="0.3"/>
    <row r="77" spans="1:16" hidden="1" x14ac:dyDescent="0.3"/>
    <row r="78" spans="1:16" hidden="1" x14ac:dyDescent="0.3"/>
    <row r="79" spans="1:16" hidden="1" x14ac:dyDescent="0.3"/>
    <row r="80" spans="1:16" hidden="1" x14ac:dyDescent="0.3"/>
    <row r="81" spans="8:10" hidden="1" x14ac:dyDescent="0.3"/>
    <row r="82" spans="8:10" hidden="1" x14ac:dyDescent="0.3"/>
    <row r="83" spans="8:10" hidden="1" x14ac:dyDescent="0.3"/>
    <row r="84" spans="8:10" hidden="1" x14ac:dyDescent="0.3"/>
    <row r="85" spans="8:10" hidden="1" x14ac:dyDescent="0.3"/>
    <row r="86" spans="8:10" ht="18" hidden="1" x14ac:dyDescent="0.35">
      <c r="H86" s="8">
        <f>I86/10000</f>
        <v>533.79079999999999</v>
      </c>
      <c r="I86" s="20">
        <v>5337908</v>
      </c>
      <c r="J86" s="3">
        <f>K86</f>
        <v>0</v>
      </c>
    </row>
    <row r="87" spans="8:10" ht="18" hidden="1" x14ac:dyDescent="0.35">
      <c r="H87" s="8">
        <f t="shared" ref="H87:H107" si="10">I87/10000</f>
        <v>2240.5802749999998</v>
      </c>
      <c r="I87" s="26">
        <v>22405802.75</v>
      </c>
    </row>
    <row r="88" spans="8:10" ht="18" hidden="1" x14ac:dyDescent="0.35">
      <c r="H88" s="8">
        <f t="shared" si="10"/>
        <v>4383.2155000000002</v>
      </c>
      <c r="I88" s="26">
        <v>43832155</v>
      </c>
    </row>
    <row r="89" spans="8:10" ht="18" hidden="1" x14ac:dyDescent="0.35">
      <c r="H89" s="8">
        <f t="shared" si="10"/>
        <v>2062.6615539999998</v>
      </c>
      <c r="I89" s="26">
        <v>20626615.539999999</v>
      </c>
    </row>
    <row r="90" spans="8:10" ht="18" hidden="1" x14ac:dyDescent="0.35">
      <c r="H90" s="8">
        <f t="shared" si="10"/>
        <v>2267.89455</v>
      </c>
      <c r="I90" s="26">
        <v>22678945.5</v>
      </c>
    </row>
    <row r="91" spans="8:10" ht="18" hidden="1" x14ac:dyDescent="0.35">
      <c r="H91" s="8">
        <f t="shared" si="10"/>
        <v>1685.5590999999999</v>
      </c>
      <c r="I91" s="26">
        <v>16855591</v>
      </c>
    </row>
    <row r="92" spans="8:10" ht="18" hidden="1" x14ac:dyDescent="0.35">
      <c r="H92" s="8">
        <f t="shared" si="10"/>
        <v>212.71119999999999</v>
      </c>
      <c r="I92" s="26">
        <v>2127112</v>
      </c>
    </row>
    <row r="93" spans="8:10" ht="18" hidden="1" x14ac:dyDescent="0.35">
      <c r="H93" s="8">
        <f t="shared" si="10"/>
        <v>40.289499999999997</v>
      </c>
      <c r="I93" s="26">
        <v>402895</v>
      </c>
    </row>
    <row r="94" spans="8:10" ht="18" hidden="1" x14ac:dyDescent="0.35">
      <c r="H94" s="8">
        <f t="shared" si="10"/>
        <v>566.53760490000002</v>
      </c>
      <c r="I94" s="26">
        <v>5665376.0490000006</v>
      </c>
    </row>
    <row r="95" spans="8:10" ht="18" hidden="1" x14ac:dyDescent="0.35">
      <c r="H95" s="8">
        <f t="shared" si="10"/>
        <v>1497.6487113000001</v>
      </c>
      <c r="I95" s="26">
        <v>14976487.113</v>
      </c>
    </row>
    <row r="96" spans="8:10" ht="18" hidden="1" x14ac:dyDescent="0.35">
      <c r="H96" s="8">
        <f t="shared" si="10"/>
        <v>182.50965650000001</v>
      </c>
      <c r="I96" s="26">
        <v>1825096.5649999999</v>
      </c>
    </row>
    <row r="97" spans="3:17" ht="18" hidden="1" x14ac:dyDescent="0.35">
      <c r="H97" s="8">
        <f t="shared" si="10"/>
        <v>1925.0129999999999</v>
      </c>
      <c r="I97" s="26">
        <v>19250130</v>
      </c>
    </row>
    <row r="98" spans="3:17" ht="18" hidden="1" x14ac:dyDescent="0.35">
      <c r="H98" s="8">
        <f t="shared" si="10"/>
        <v>38.733899999999998</v>
      </c>
      <c r="I98" s="26">
        <v>387339</v>
      </c>
    </row>
    <row r="99" spans="3:17" ht="18" hidden="1" x14ac:dyDescent="0.35">
      <c r="H99" s="8">
        <f t="shared" si="10"/>
        <v>33.944099999999999</v>
      </c>
      <c r="I99" s="26">
        <v>339441</v>
      </c>
    </row>
    <row r="100" spans="3:17" ht="18" hidden="1" x14ac:dyDescent="0.35">
      <c r="H100" s="8">
        <f t="shared" si="10"/>
        <v>188.15219999999999</v>
      </c>
      <c r="I100" s="26">
        <v>1881522</v>
      </c>
    </row>
    <row r="101" spans="3:17" ht="18" hidden="1" x14ac:dyDescent="0.35">
      <c r="H101" s="8">
        <f t="shared" si="10"/>
        <v>172.49520000000001</v>
      </c>
      <c r="I101" s="26">
        <v>1724952</v>
      </c>
    </row>
    <row r="102" spans="3:17" ht="18" hidden="1" x14ac:dyDescent="0.35">
      <c r="H102" s="8">
        <f t="shared" si="10"/>
        <v>61.254399999999997</v>
      </c>
      <c r="I102" s="26">
        <v>612544</v>
      </c>
    </row>
    <row r="103" spans="3:17" ht="18" hidden="1" x14ac:dyDescent="0.35">
      <c r="H103" s="8">
        <f t="shared" si="10"/>
        <v>34.145099999999999</v>
      </c>
      <c r="I103" s="30">
        <v>341451</v>
      </c>
    </row>
    <row r="104" spans="3:17" ht="17.399999999999999" hidden="1" x14ac:dyDescent="0.3">
      <c r="H104" s="8">
        <f t="shared" si="10"/>
        <v>1555.12339512024</v>
      </c>
      <c r="I104" s="66">
        <v>15551233.9512024</v>
      </c>
    </row>
    <row r="105" spans="3:17" ht="18" hidden="1" x14ac:dyDescent="0.35">
      <c r="H105" s="8">
        <f t="shared" si="10"/>
        <v>72.810719999999989</v>
      </c>
      <c r="I105" s="41">
        <v>728107.2</v>
      </c>
    </row>
    <row r="106" spans="3:17" ht="18" hidden="1" x14ac:dyDescent="0.35">
      <c r="H106" s="8">
        <f t="shared" si="10"/>
        <v>147.8202</v>
      </c>
      <c r="I106" s="26">
        <v>1478202</v>
      </c>
    </row>
    <row r="107" spans="3:17" ht="31.2" hidden="1" customHeight="1" x14ac:dyDescent="0.35">
      <c r="H107" s="8">
        <f t="shared" si="10"/>
        <v>43.219608000000001</v>
      </c>
      <c r="I107" s="30">
        <v>432196.08</v>
      </c>
    </row>
    <row r="108" spans="3:17" hidden="1" x14ac:dyDescent="0.3"/>
    <row r="109" spans="3:17" hidden="1" x14ac:dyDescent="0.3"/>
    <row r="110" spans="3:17" hidden="1" x14ac:dyDescent="0.3"/>
    <row r="111" spans="3:17" hidden="1" x14ac:dyDescent="0.3">
      <c r="C111" s="55"/>
      <c r="D111" s="55"/>
      <c r="E111" s="67"/>
      <c r="F111" s="55"/>
      <c r="G111" s="55"/>
      <c r="H111" s="67"/>
      <c r="I111" s="55"/>
      <c r="J111" s="55"/>
      <c r="K111" s="67"/>
      <c r="L111" s="55"/>
      <c r="M111" s="65"/>
      <c r="N111" s="68"/>
      <c r="O111" s="65"/>
      <c r="P111" s="65"/>
      <c r="Q111" s="65"/>
    </row>
    <row r="112" spans="3:17" hidden="1" x14ac:dyDescent="0.3">
      <c r="C112" s="55"/>
      <c r="D112" s="55"/>
      <c r="E112" s="67"/>
      <c r="F112" s="55"/>
      <c r="G112" s="55"/>
      <c r="H112" s="67"/>
      <c r="I112" s="55"/>
      <c r="J112" s="55"/>
      <c r="K112" s="67"/>
      <c r="L112" s="55"/>
      <c r="M112" s="65"/>
      <c r="N112" s="68"/>
      <c r="O112" s="65"/>
      <c r="P112" s="65"/>
      <c r="Q112" s="65"/>
    </row>
    <row r="113" spans="3:17" ht="15.6" hidden="1" x14ac:dyDescent="0.3">
      <c r="C113" s="55"/>
      <c r="D113" s="69"/>
      <c r="E113" s="70"/>
      <c r="F113" s="71"/>
      <c r="G113" s="71"/>
      <c r="H113" s="67"/>
      <c r="I113" s="55"/>
      <c r="J113" s="55"/>
      <c r="K113" s="71"/>
      <c r="L113" s="72"/>
      <c r="M113" s="65"/>
      <c r="N113" s="68"/>
      <c r="O113" s="65"/>
      <c r="P113" s="65"/>
      <c r="Q113" s="65"/>
    </row>
    <row r="114" spans="3:17" ht="15.6" hidden="1" x14ac:dyDescent="0.3">
      <c r="C114" s="55"/>
      <c r="D114" s="69"/>
      <c r="E114" s="70"/>
      <c r="F114" s="71"/>
      <c r="G114" s="71"/>
      <c r="H114" s="67"/>
      <c r="I114" s="55"/>
      <c r="J114" s="55"/>
      <c r="K114" s="71"/>
      <c r="L114" s="72"/>
      <c r="M114" s="65"/>
      <c r="N114" s="68"/>
      <c r="O114" s="73"/>
      <c r="P114" s="65"/>
      <c r="Q114" s="65"/>
    </row>
    <row r="115" spans="3:17" ht="15.6" hidden="1" x14ac:dyDescent="0.3">
      <c r="C115" s="55"/>
      <c r="D115" s="69"/>
      <c r="E115" s="70"/>
      <c r="F115" s="71"/>
      <c r="G115" s="71"/>
      <c r="H115" s="67"/>
      <c r="I115" s="55"/>
      <c r="J115" s="55"/>
      <c r="K115" s="71"/>
      <c r="L115" s="72"/>
      <c r="M115" s="65"/>
      <c r="N115" s="68"/>
      <c r="O115" s="73"/>
      <c r="P115" s="65"/>
      <c r="Q115" s="65"/>
    </row>
    <row r="116" spans="3:17" ht="15.6" hidden="1" x14ac:dyDescent="0.3">
      <c r="C116" s="55"/>
      <c r="D116" s="69"/>
      <c r="E116" s="70"/>
      <c r="F116" s="71"/>
      <c r="G116" s="71"/>
      <c r="H116" s="67"/>
      <c r="I116" s="55"/>
      <c r="J116" s="55"/>
      <c r="K116" s="71"/>
      <c r="L116" s="72"/>
      <c r="M116" s="65"/>
      <c r="N116" s="68"/>
      <c r="O116" s="73"/>
      <c r="P116" s="65"/>
      <c r="Q116" s="65"/>
    </row>
    <row r="117" spans="3:17" ht="15.6" hidden="1" x14ac:dyDescent="0.3">
      <c r="C117" s="55"/>
      <c r="D117" s="69"/>
      <c r="E117" s="70"/>
      <c r="F117" s="71"/>
      <c r="G117" s="71"/>
      <c r="H117" s="67"/>
      <c r="I117" s="55"/>
      <c r="J117" s="55"/>
      <c r="K117" s="71"/>
      <c r="L117" s="72"/>
      <c r="M117" s="65"/>
      <c r="N117" s="68"/>
      <c r="O117" s="73"/>
      <c r="P117" s="65"/>
      <c r="Q117" s="65"/>
    </row>
    <row r="118" spans="3:17" ht="15.6" hidden="1" x14ac:dyDescent="0.3">
      <c r="C118" s="55"/>
      <c r="D118" s="69"/>
      <c r="E118" s="70"/>
      <c r="F118" s="71"/>
      <c r="G118" s="71"/>
      <c r="H118" s="67"/>
      <c r="I118" s="55"/>
      <c r="J118" s="55"/>
      <c r="K118" s="71"/>
      <c r="L118" s="72"/>
      <c r="M118" s="65"/>
      <c r="N118" s="68"/>
      <c r="O118" s="73"/>
      <c r="P118" s="65"/>
      <c r="Q118" s="65"/>
    </row>
    <row r="119" spans="3:17" ht="15.6" hidden="1" x14ac:dyDescent="0.3">
      <c r="C119" s="55"/>
      <c r="D119" s="69"/>
      <c r="E119" s="70"/>
      <c r="F119" s="71"/>
      <c r="G119" s="71"/>
      <c r="H119" s="67"/>
      <c r="I119" s="55"/>
      <c r="J119" s="55"/>
      <c r="K119" s="71"/>
      <c r="L119" s="72"/>
      <c r="M119" s="65"/>
      <c r="N119" s="68"/>
      <c r="O119" s="73"/>
      <c r="P119" s="65"/>
      <c r="Q119" s="65"/>
    </row>
    <row r="120" spans="3:17" ht="15.6" hidden="1" x14ac:dyDescent="0.3">
      <c r="C120" s="55"/>
      <c r="D120" s="69"/>
      <c r="E120" s="70"/>
      <c r="F120" s="71"/>
      <c r="G120" s="71"/>
      <c r="H120" s="67"/>
      <c r="I120" s="55"/>
      <c r="J120" s="55"/>
      <c r="K120" s="71"/>
      <c r="L120" s="72"/>
      <c r="M120" s="65"/>
      <c r="N120" s="68"/>
      <c r="O120" s="73"/>
      <c r="P120" s="65"/>
      <c r="Q120" s="65"/>
    </row>
    <row r="121" spans="3:17" ht="15.6" hidden="1" x14ac:dyDescent="0.3">
      <c r="C121" s="55"/>
      <c r="D121" s="69"/>
      <c r="E121" s="70"/>
      <c r="F121" s="71"/>
      <c r="G121" s="71"/>
      <c r="H121" s="67"/>
      <c r="I121" s="55"/>
      <c r="J121" s="55"/>
      <c r="K121" s="71"/>
      <c r="L121" s="72"/>
      <c r="M121" s="65"/>
      <c r="N121" s="68"/>
      <c r="O121" s="73"/>
      <c r="P121" s="65"/>
      <c r="Q121" s="65"/>
    </row>
    <row r="122" spans="3:17" ht="15.6" hidden="1" x14ac:dyDescent="0.3">
      <c r="C122" s="55"/>
      <c r="D122" s="69"/>
      <c r="E122" s="70"/>
      <c r="F122" s="71"/>
      <c r="G122" s="71"/>
      <c r="H122" s="67"/>
      <c r="I122" s="55"/>
      <c r="J122" s="55"/>
      <c r="K122" s="71"/>
      <c r="L122" s="72"/>
      <c r="M122" s="65"/>
      <c r="N122" s="68"/>
      <c r="O122" s="73"/>
      <c r="P122" s="65"/>
      <c r="Q122" s="65"/>
    </row>
    <row r="123" spans="3:17" ht="15.6" hidden="1" x14ac:dyDescent="0.3">
      <c r="C123" s="55"/>
      <c r="D123" s="69"/>
      <c r="E123" s="70"/>
      <c r="F123" s="71"/>
      <c r="G123" s="71"/>
      <c r="H123" s="67"/>
      <c r="I123" s="55"/>
      <c r="J123" s="55"/>
      <c r="K123" s="71"/>
      <c r="L123" s="72"/>
      <c r="M123" s="65"/>
      <c r="N123" s="68"/>
      <c r="O123" s="73"/>
      <c r="P123" s="65"/>
      <c r="Q123" s="65"/>
    </row>
    <row r="124" spans="3:17" ht="15.6" hidden="1" x14ac:dyDescent="0.3">
      <c r="C124" s="55"/>
      <c r="D124" s="69"/>
      <c r="E124" s="70"/>
      <c r="F124" s="71"/>
      <c r="G124" s="71"/>
      <c r="H124" s="67"/>
      <c r="I124" s="55"/>
      <c r="J124" s="55"/>
      <c r="K124" s="71"/>
      <c r="L124" s="72"/>
      <c r="M124" s="65"/>
      <c r="N124" s="68"/>
      <c r="O124" s="73"/>
      <c r="P124" s="65"/>
      <c r="Q124" s="65"/>
    </row>
    <row r="125" spans="3:17" ht="15.6" hidden="1" x14ac:dyDescent="0.3">
      <c r="C125" s="55"/>
      <c r="D125" s="69"/>
      <c r="E125" s="70"/>
      <c r="F125" s="71"/>
      <c r="G125" s="71"/>
      <c r="H125" s="67"/>
      <c r="I125" s="55"/>
      <c r="J125" s="55"/>
      <c r="K125" s="71"/>
      <c r="L125" s="72"/>
      <c r="M125" s="65"/>
      <c r="N125" s="68"/>
      <c r="O125" s="73"/>
      <c r="P125" s="65"/>
      <c r="Q125" s="65"/>
    </row>
    <row r="126" spans="3:17" x14ac:dyDescent="0.3">
      <c r="C126" s="55"/>
      <c r="D126" s="55"/>
      <c r="E126" s="67"/>
      <c r="F126" s="55"/>
      <c r="G126" s="55"/>
      <c r="H126" s="67"/>
      <c r="I126" s="55"/>
      <c r="J126" s="55"/>
      <c r="K126" s="67"/>
      <c r="L126" s="55"/>
      <c r="M126" s="65"/>
      <c r="N126" s="68"/>
      <c r="O126" s="65"/>
      <c r="P126" s="65"/>
      <c r="Q126" s="65"/>
    </row>
  </sheetData>
  <mergeCells count="28">
    <mergeCell ref="B6:Q6"/>
    <mergeCell ref="B7:B10"/>
    <mergeCell ref="C7:E8"/>
    <mergeCell ref="F7:H8"/>
    <mergeCell ref="I7:K8"/>
    <mergeCell ref="L7:N8"/>
    <mergeCell ref="O7:Q8"/>
    <mergeCell ref="C9:E9"/>
    <mergeCell ref="F9:H9"/>
    <mergeCell ref="I9:K9"/>
    <mergeCell ref="L9:N9"/>
    <mergeCell ref="O9:Q9"/>
    <mergeCell ref="M3:Q3"/>
    <mergeCell ref="N35:Q35"/>
    <mergeCell ref="L43:N43"/>
    <mergeCell ref="B39:N39"/>
    <mergeCell ref="B40:N40"/>
    <mergeCell ref="B41:B44"/>
    <mergeCell ref="C41:E42"/>
    <mergeCell ref="F41:H42"/>
    <mergeCell ref="I41:K42"/>
    <mergeCell ref="L41:N42"/>
    <mergeCell ref="C43:E43"/>
    <mergeCell ref="F43:H43"/>
    <mergeCell ref="I43:K43"/>
    <mergeCell ref="B38:N38"/>
    <mergeCell ref="B4:Q4"/>
    <mergeCell ref="B5:Q5"/>
  </mergeCells>
  <pageMargins left="0.34" right="0" top="0.61" bottom="0.32" header="0.64" footer="0.3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 ACP District Wise  167</vt:lpstr>
      <vt:lpstr>'Annexure ACP District Wise  167'!Print_Area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Pnb</cp:lastModifiedBy>
  <cp:lastPrinted>2024-02-15T04:13:22Z</cp:lastPrinted>
  <dcterms:created xsi:type="dcterms:W3CDTF">2024-02-05T09:41:48Z</dcterms:created>
  <dcterms:modified xsi:type="dcterms:W3CDTF">2024-02-15T04:14:36Z</dcterms:modified>
</cp:coreProperties>
</file>