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Sheet1!$B$1:$Y$53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2" i="1" l="1"/>
  <c r="O52" i="1"/>
  <c r="H52" i="1"/>
  <c r="X51" i="1"/>
  <c r="V50" i="1"/>
  <c r="O50" i="1"/>
  <c r="H50" i="1"/>
  <c r="V49" i="1"/>
  <c r="O49" i="1"/>
  <c r="H49" i="1"/>
  <c r="V48" i="1"/>
  <c r="U48" i="1"/>
  <c r="O48" i="1"/>
  <c r="H48" i="1"/>
  <c r="V46" i="1"/>
  <c r="U46" i="1"/>
  <c r="T46" i="1"/>
  <c r="W46" i="1" s="1"/>
  <c r="X46" i="1" s="1"/>
  <c r="O46" i="1"/>
  <c r="N46" i="1"/>
  <c r="M46" i="1"/>
  <c r="P46" i="1" s="1"/>
  <c r="Q46" i="1" s="1"/>
  <c r="H46" i="1"/>
  <c r="G46" i="1"/>
  <c r="I46" i="1" s="1"/>
  <c r="J46" i="1" s="1"/>
  <c r="F46" i="1"/>
  <c r="W45" i="1"/>
  <c r="X45" i="1" s="1"/>
  <c r="V45" i="1"/>
  <c r="P45" i="1"/>
  <c r="O45" i="1"/>
  <c r="I45" i="1"/>
  <c r="J45" i="1" s="1"/>
  <c r="H45" i="1"/>
  <c r="V43" i="1"/>
  <c r="U43" i="1"/>
  <c r="U49" i="1" s="1"/>
  <c r="T43" i="1"/>
  <c r="T49" i="1" s="1"/>
  <c r="O43" i="1"/>
  <c r="N43" i="1"/>
  <c r="N49" i="1" s="1"/>
  <c r="M43" i="1"/>
  <c r="M49" i="1" s="1"/>
  <c r="H43" i="1"/>
  <c r="G43" i="1"/>
  <c r="F43" i="1"/>
  <c r="F49" i="1" s="1"/>
  <c r="W41" i="1"/>
  <c r="V41" i="1"/>
  <c r="P41" i="1"/>
  <c r="O41" i="1"/>
  <c r="I41" i="1"/>
  <c r="H41" i="1"/>
  <c r="W39" i="1"/>
  <c r="V39" i="1"/>
  <c r="U39" i="1"/>
  <c r="T39" i="1"/>
  <c r="P39" i="1"/>
  <c r="O39" i="1"/>
  <c r="N39" i="1"/>
  <c r="M39" i="1"/>
  <c r="H39" i="1"/>
  <c r="G39" i="1"/>
  <c r="I39" i="1" s="1"/>
  <c r="J39" i="1" s="1"/>
  <c r="F39" i="1"/>
  <c r="W38" i="1"/>
  <c r="V38" i="1"/>
  <c r="P38" i="1"/>
  <c r="Q38" i="1" s="1"/>
  <c r="O38" i="1"/>
  <c r="I38" i="1"/>
  <c r="J38" i="1" s="1"/>
  <c r="W37" i="1"/>
  <c r="V37" i="1"/>
  <c r="P37" i="1"/>
  <c r="Q37" i="1" s="1"/>
  <c r="O37" i="1"/>
  <c r="I37" i="1"/>
  <c r="J37" i="1" s="1"/>
  <c r="W36" i="1"/>
  <c r="X36" i="1" s="1"/>
  <c r="V36" i="1"/>
  <c r="P36" i="1"/>
  <c r="Q36" i="1" s="1"/>
  <c r="O36" i="1"/>
  <c r="I36" i="1"/>
  <c r="J36" i="1" s="1"/>
  <c r="H36" i="1"/>
  <c r="W35" i="1"/>
  <c r="V35" i="1"/>
  <c r="P35" i="1"/>
  <c r="Q35" i="1" s="1"/>
  <c r="O35" i="1"/>
  <c r="I35" i="1"/>
  <c r="H35" i="1"/>
  <c r="V33" i="1"/>
  <c r="U33" i="1"/>
  <c r="W33" i="1" s="1"/>
  <c r="X33" i="1" s="1"/>
  <c r="T33" i="1"/>
  <c r="O33" i="1"/>
  <c r="N33" i="1"/>
  <c r="P33" i="1" s="1"/>
  <c r="Q33" i="1" s="1"/>
  <c r="M33" i="1"/>
  <c r="H33" i="1"/>
  <c r="G33" i="1"/>
  <c r="I33" i="1" s="1"/>
  <c r="J33" i="1" s="1"/>
  <c r="F33" i="1"/>
  <c r="W32" i="1"/>
  <c r="V32" i="1"/>
  <c r="P32" i="1"/>
  <c r="Q32" i="1" s="1"/>
  <c r="O32" i="1"/>
  <c r="I32" i="1"/>
  <c r="J32" i="1" s="1"/>
  <c r="W31" i="1"/>
  <c r="V31" i="1"/>
  <c r="P31" i="1"/>
  <c r="O31" i="1"/>
  <c r="I31" i="1"/>
  <c r="J31" i="1" s="1"/>
  <c r="X30" i="1"/>
  <c r="W30" i="1"/>
  <c r="V30" i="1"/>
  <c r="P30" i="1"/>
  <c r="O30" i="1"/>
  <c r="I30" i="1"/>
  <c r="J30" i="1" s="1"/>
  <c r="H30" i="1"/>
  <c r="W29" i="1"/>
  <c r="X29" i="1" s="1"/>
  <c r="V29" i="1"/>
  <c r="P29" i="1"/>
  <c r="Q29" i="1" s="1"/>
  <c r="O29" i="1"/>
  <c r="I29" i="1"/>
  <c r="H29" i="1"/>
  <c r="W28" i="1"/>
  <c r="X28" i="1" s="1"/>
  <c r="V28" i="1"/>
  <c r="P28" i="1"/>
  <c r="Q28" i="1" s="1"/>
  <c r="I28" i="1"/>
  <c r="J28" i="1" s="1"/>
  <c r="W27" i="1"/>
  <c r="V27" i="1"/>
  <c r="P27" i="1"/>
  <c r="O27" i="1"/>
  <c r="I27" i="1"/>
  <c r="H27" i="1"/>
  <c r="W26" i="1"/>
  <c r="V26" i="1"/>
  <c r="P26" i="1"/>
  <c r="O26" i="1"/>
  <c r="I26" i="1"/>
  <c r="H26" i="1"/>
  <c r="W25" i="1"/>
  <c r="V25" i="1"/>
  <c r="P25" i="1"/>
  <c r="O25" i="1"/>
  <c r="I25" i="1"/>
  <c r="H25" i="1"/>
  <c r="W24" i="1"/>
  <c r="V24" i="1"/>
  <c r="P24" i="1"/>
  <c r="O24" i="1"/>
  <c r="I24" i="1"/>
  <c r="H24" i="1"/>
  <c r="W23" i="1"/>
  <c r="V23" i="1"/>
  <c r="P23" i="1"/>
  <c r="O23" i="1"/>
  <c r="I23" i="1"/>
  <c r="J23" i="1" s="1"/>
  <c r="W22" i="1"/>
  <c r="V22" i="1"/>
  <c r="Q22" i="1"/>
  <c r="P22" i="1"/>
  <c r="O22" i="1"/>
  <c r="I22" i="1"/>
  <c r="H22" i="1"/>
  <c r="V20" i="1"/>
  <c r="U20" i="1"/>
  <c r="T20" i="1"/>
  <c r="T48" i="1" s="1"/>
  <c r="O20" i="1"/>
  <c r="N20" i="1"/>
  <c r="N48" i="1" s="1"/>
  <c r="M20" i="1"/>
  <c r="M48" i="1" s="1"/>
  <c r="H20" i="1"/>
  <c r="G20" i="1"/>
  <c r="F20" i="1"/>
  <c r="F48" i="1" s="1"/>
  <c r="W19" i="1"/>
  <c r="V19" i="1"/>
  <c r="P19" i="1"/>
  <c r="Q19" i="1" s="1"/>
  <c r="O19" i="1"/>
  <c r="I19" i="1"/>
  <c r="H19" i="1"/>
  <c r="X18" i="1"/>
  <c r="W18" i="1"/>
  <c r="V18" i="1"/>
  <c r="P18" i="1"/>
  <c r="O18" i="1"/>
  <c r="I18" i="1"/>
  <c r="J18" i="1" s="1"/>
  <c r="H18" i="1"/>
  <c r="W17" i="1"/>
  <c r="X17" i="1" s="1"/>
  <c r="V17" i="1"/>
  <c r="P17" i="1"/>
  <c r="Q17" i="1" s="1"/>
  <c r="O17" i="1"/>
  <c r="I17" i="1"/>
  <c r="H17" i="1"/>
  <c r="W16" i="1"/>
  <c r="X16" i="1" s="1"/>
  <c r="V16" i="1"/>
  <c r="P16" i="1"/>
  <c r="O16" i="1"/>
  <c r="J16" i="1"/>
  <c r="I16" i="1"/>
  <c r="H16" i="1"/>
  <c r="W15" i="1"/>
  <c r="V15" i="1"/>
  <c r="P15" i="1"/>
  <c r="Q15" i="1" s="1"/>
  <c r="O15" i="1"/>
  <c r="I15" i="1"/>
  <c r="J15" i="1" s="1"/>
  <c r="H15" i="1"/>
  <c r="W14" i="1"/>
  <c r="X14" i="1" s="1"/>
  <c r="V14" i="1"/>
  <c r="P14" i="1"/>
  <c r="O14" i="1"/>
  <c r="I14" i="1"/>
  <c r="J14" i="1" s="1"/>
  <c r="H14" i="1"/>
  <c r="W13" i="1"/>
  <c r="V13" i="1"/>
  <c r="Q13" i="1"/>
  <c r="P13" i="1"/>
  <c r="I13" i="1"/>
  <c r="H13" i="1"/>
  <c r="X12" i="1"/>
  <c r="W12" i="1"/>
  <c r="V12" i="1"/>
  <c r="P12" i="1"/>
  <c r="O12" i="1"/>
  <c r="I12" i="1"/>
  <c r="J12" i="1" s="1"/>
  <c r="H12" i="1"/>
  <c r="W11" i="1"/>
  <c r="X11" i="1" s="1"/>
  <c r="V11" i="1"/>
  <c r="P11" i="1"/>
  <c r="Q11" i="1" s="1"/>
  <c r="O11" i="1"/>
  <c r="I11" i="1"/>
  <c r="H11" i="1"/>
  <c r="W10" i="1"/>
  <c r="X10" i="1" s="1"/>
  <c r="V10" i="1"/>
  <c r="P10" i="1"/>
  <c r="O10" i="1"/>
  <c r="J10" i="1"/>
  <c r="I10" i="1"/>
  <c r="H10" i="1"/>
  <c r="W9" i="1"/>
  <c r="V9" i="1"/>
  <c r="P9" i="1"/>
  <c r="Q9" i="1" s="1"/>
  <c r="O9" i="1"/>
  <c r="I9" i="1"/>
  <c r="J9" i="1" s="1"/>
  <c r="H9" i="1"/>
  <c r="W8" i="1"/>
  <c r="X8" i="1" s="1"/>
  <c r="V8" i="1"/>
  <c r="P8" i="1"/>
  <c r="O8" i="1"/>
  <c r="I8" i="1"/>
  <c r="J8" i="1" s="1"/>
  <c r="H8" i="1"/>
  <c r="X15" i="1" l="1"/>
  <c r="Q18" i="1"/>
  <c r="J22" i="1"/>
  <c r="Q23" i="1"/>
  <c r="X24" i="1"/>
  <c r="Q25" i="1"/>
  <c r="X26" i="1"/>
  <c r="Q30" i="1"/>
  <c r="X31" i="1"/>
  <c r="X37" i="1"/>
  <c r="J13" i="1"/>
  <c r="Q16" i="1"/>
  <c r="W20" i="1"/>
  <c r="X20" i="1" s="1"/>
  <c r="J35" i="1"/>
  <c r="X38" i="1"/>
  <c r="P43" i="1"/>
  <c r="Q43" i="1" s="1"/>
  <c r="W43" i="1"/>
  <c r="X43" i="1" s="1"/>
  <c r="Q45" i="1"/>
  <c r="W48" i="1"/>
  <c r="X48" i="1" s="1"/>
  <c r="X9" i="1"/>
  <c r="Q12" i="1"/>
  <c r="G48" i="1"/>
  <c r="J24" i="1"/>
  <c r="J26" i="1"/>
  <c r="Q27" i="1"/>
  <c r="Q39" i="1"/>
  <c r="X39" i="1"/>
  <c r="Q41" i="1"/>
  <c r="I43" i="1"/>
  <c r="J43" i="1" s="1"/>
  <c r="Q10" i="1"/>
  <c r="X13" i="1"/>
  <c r="J19" i="1"/>
  <c r="X22" i="1"/>
  <c r="Q8" i="1"/>
  <c r="J11" i="1"/>
  <c r="Q14" i="1"/>
  <c r="J17" i="1"/>
  <c r="X19" i="1"/>
  <c r="I20" i="1"/>
  <c r="J20" i="1" s="1"/>
  <c r="P20" i="1"/>
  <c r="Q20" i="1" s="1"/>
  <c r="X23" i="1"/>
  <c r="Q24" i="1"/>
  <c r="J25" i="1"/>
  <c r="X25" i="1"/>
  <c r="Q26" i="1"/>
  <c r="J27" i="1"/>
  <c r="X27" i="1"/>
  <c r="J29" i="1"/>
  <c r="Q31" i="1"/>
  <c r="X32" i="1"/>
  <c r="X35" i="1"/>
  <c r="J41" i="1"/>
  <c r="X41" i="1"/>
  <c r="I48" i="1"/>
  <c r="J48" i="1" s="1"/>
  <c r="P49" i="1"/>
  <c r="Q49" i="1" s="1"/>
  <c r="M50" i="1"/>
  <c r="M52" i="1" s="1"/>
  <c r="N50" i="1"/>
  <c r="P48" i="1"/>
  <c r="Q48" i="1" s="1"/>
  <c r="T50" i="1"/>
  <c r="T52" i="1" s="1"/>
  <c r="F50" i="1"/>
  <c r="F52" i="1" s="1"/>
  <c r="W49" i="1"/>
  <c r="X49" i="1" s="1"/>
  <c r="U50" i="1"/>
  <c r="G49" i="1"/>
  <c r="I49" i="1" s="1"/>
  <c r="J49" i="1" s="1"/>
  <c r="G50" i="1" l="1"/>
  <c r="I50" i="1" s="1"/>
  <c r="J50" i="1" s="1"/>
  <c r="G52" i="1"/>
  <c r="I52" i="1" s="1"/>
  <c r="J52" i="1" s="1"/>
  <c r="P50" i="1"/>
  <c r="Q50" i="1" s="1"/>
  <c r="N52" i="1"/>
  <c r="P52" i="1" s="1"/>
  <c r="Q52" i="1" s="1"/>
  <c r="U52" i="1"/>
  <c r="W52" i="1" s="1"/>
  <c r="X52" i="1" s="1"/>
  <c r="W50" i="1"/>
  <c r="X50" i="1" s="1"/>
</calcChain>
</file>

<file path=xl/sharedStrings.xml><?xml version="1.0" encoding="utf-8"?>
<sst xmlns="http://schemas.openxmlformats.org/spreadsheetml/2006/main" count="77" uniqueCount="59">
  <si>
    <t xml:space="preserve">                                                Bank  Wise Y-o-Y CD Ratio Comparision</t>
  </si>
  <si>
    <t>Amount in Lakhs</t>
  </si>
  <si>
    <t>Sr. No</t>
  </si>
  <si>
    <t>BANK NAME</t>
  </si>
  <si>
    <t>Rural Area</t>
  </si>
  <si>
    <t>Semi-Urban</t>
  </si>
  <si>
    <t>Urban</t>
  </si>
  <si>
    <t>Deposits</t>
  </si>
  <si>
    <t>Advances</t>
  </si>
  <si>
    <t xml:space="preserve">CD RATIO </t>
  </si>
  <si>
    <t>YOY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</si>
  <si>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</si>
  <si>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</si>
  <si>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</si>
  <si>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</si>
  <si>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</si>
  <si>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</si>
  <si>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</si>
  <si>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</si>
  <si>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</si>
  <si>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</si>
  <si>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</si>
  <si>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</si>
  <si>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</si>
  <si>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</si>
  <si>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</si>
  <si>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</si>
  <si>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</si>
  <si>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</si>
  <si>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</si>
  <si>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 xml:space="preserve">HDFC BANK 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</si>
  <si>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</si>
  <si>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</si>
  <si>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</si>
  <si>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</si>
  <si>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</si>
  <si>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</si>
  <si>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</si>
  <si>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</si>
  <si>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C</t>
  </si>
  <si>
    <t>SMALL FINANCE BANK</t>
  </si>
  <si>
    <t>AU SMALL FINANCE BANK</t>
  </si>
  <si>
    <t>CAPITAL SMALL FINANCE BANK</t>
  </si>
  <si>
    <t>UJJIVAN SMALL FINANCE BANK</t>
  </si>
  <si>
    <t>JANA SMALL FINANCE BANK</t>
  </si>
  <si>
    <t>D</t>
  </si>
  <si>
    <t>REGIONAL RURAL BANKS</t>
  </si>
  <si>
    <t>PUNJAB GRAMIN BANK</t>
  </si>
  <si>
    <t>E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</si>
  <si>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</si>
  <si>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</si>
  <si>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</si>
  <si>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</si>
  <si>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</si>
  <si>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</si>
  <si>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</si>
  <si>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</si>
  <si>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</si>
  <si>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Annexure-4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</si>
</sst>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3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b/>
      <sz val="15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" fontId="9" fillId="0" borderId="2" xfId="0" applyNumberFormat="1" applyFont="1" applyFill="1" applyBorder="1" applyAlignment="1">
      <alignment horizontal="right"/>
    </xf>
    <xf numFmtId="10" fontId="11" fillId="0" borderId="2" xfId="1" applyNumberFormat="1" applyFont="1" applyFill="1" applyBorder="1" applyAlignment="1">
      <alignment vertical="center"/>
    </xf>
    <xf numFmtId="9" fontId="11" fillId="0" borderId="2" xfId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12" fillId="0" borderId="0" xfId="0" applyFont="1"/>
    <xf numFmtId="0" fontId="12" fillId="0" borderId="1" xfId="0" applyFont="1" applyBorder="1"/>
    <xf numFmtId="0" fontId="13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17" fontId="8" fillId="0" borderId="2" xfId="1" quotePrefix="1" applyNumberFormat="1" applyFont="1" applyFill="1" applyBorder="1" applyAlignment="1">
      <alignment horizontal="center" vertical="center" wrapText="1"/>
    </xf>
    <xf numFmtId="9" fontId="8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8" fillId="0" borderId="2" xfId="0" applyFont="1" applyFill="1" applyBorder="1"/>
    <xf numFmtId="9" fontId="8" fillId="0" borderId="2" xfId="1" quotePrefix="1" applyFont="1" applyFill="1" applyBorder="1"/>
    <xf numFmtId="9" fontId="8" fillId="0" borderId="2" xfId="1" applyFont="1" applyFill="1" applyBorder="1"/>
    <xf numFmtId="9" fontId="9" fillId="0" borderId="2" xfId="1" applyFont="1" applyFill="1" applyBorder="1"/>
    <xf numFmtId="2" fontId="8" fillId="0" borderId="2" xfId="1" quotePrefix="1" applyNumberFormat="1" applyFont="1" applyFill="1" applyBorder="1"/>
    <xf numFmtId="0" fontId="11" fillId="0" borderId="2" xfId="0" applyFont="1" applyFill="1" applyBorder="1" applyAlignment="1">
      <alignment horizontal="center"/>
    </xf>
    <xf numFmtId="10" fontId="11" fillId="0" borderId="2" xfId="0" applyNumberFormat="1" applyFont="1" applyFill="1" applyBorder="1" applyAlignment="1">
      <alignment vertical="center"/>
    </xf>
    <xf numFmtId="9" fontId="11" fillId="0" borderId="2" xfId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right"/>
    </xf>
    <xf numFmtId="1" fontId="9" fillId="0" borderId="2" xfId="1" applyNumberFormat="1" applyFont="1" applyFill="1" applyBorder="1" applyAlignment="1">
      <alignment horizontal="right" vertical="center" wrapText="1"/>
    </xf>
    <xf numFmtId="1" fontId="11" fillId="0" borderId="2" xfId="1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center"/>
    </xf>
    <xf numFmtId="10" fontId="11" fillId="0" borderId="2" xfId="1" applyNumberFormat="1" applyFont="1" applyFill="1" applyBorder="1"/>
    <xf numFmtId="10" fontId="11" fillId="0" borderId="2" xfId="0" applyNumberFormat="1" applyFont="1" applyFill="1" applyBorder="1"/>
    <xf numFmtId="10" fontId="11" fillId="3" borderId="2" xfId="1" applyNumberFormat="1" applyFont="1" applyFill="1" applyBorder="1" applyAlignment="1">
      <alignment vertical="center"/>
    </xf>
    <xf numFmtId="9" fontId="11" fillId="3" borderId="2" xfId="1" applyFont="1" applyFill="1" applyBorder="1" applyAlignment="1">
      <alignment horizontal="right" vertical="center" wrapText="1"/>
    </xf>
    <xf numFmtId="10" fontId="11" fillId="3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/>
    <xf numFmtId="1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/>
    <xf numFmtId="1" fontId="11" fillId="0" borderId="2" xfId="0" applyNumberFormat="1" applyFont="1" applyFill="1" applyBorder="1" applyAlignment="1"/>
    <xf numFmtId="1" fontId="13" fillId="0" borderId="2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vertical="center"/>
    </xf>
    <xf numFmtId="1" fontId="11" fillId="0" borderId="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wrapText="1"/>
    </xf>
    <xf numFmtId="10" fontId="11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12" fillId="0" borderId="2" xfId="0" applyFont="1" applyFill="1" applyBorder="1"/>
    <xf numFmtId="9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9" fontId="4" fillId="0" borderId="2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7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9" fontId="8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9" fontId="2" fillId="0" borderId="0" xfId="1" applyFont="1" applyFill="1"/>
    <xf numFmtId="2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2" xfId="0" applyFont="1" applyFill="1" applyBorder="1"/>
    <xf numFmtId="9" fontId="4" fillId="0" borderId="2" xfId="1" applyFont="1" applyFill="1" applyBorder="1"/>
    <xf numFmtId="2" fontId="4" fillId="0" borderId="2" xfId="0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14" fillId="0" borderId="0" xfId="0" applyFont="1" applyFill="1" applyBorder="1"/>
    <xf numFmtId="0" fontId="14" fillId="0" borderId="0" xfId="0" applyFont="1"/>
    <xf numFmtId="1" fontId="8" fillId="0" borderId="2" xfId="1" applyNumberFormat="1" applyFont="1" applyFill="1" applyBorder="1"/>
    <xf numFmtId="0" fontId="11" fillId="0" borderId="2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2" fillId="2" borderId="0" xfId="0" applyFont="1" applyFill="1"/>
    <xf numFmtId="9" fontId="9" fillId="0" borderId="2" xfId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vertical="center"/>
    </xf>
    <xf numFmtId="1" fontId="11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vertical="center"/>
    </xf>
    <xf numFmtId="1" fontId="11" fillId="3" borderId="2" xfId="0" applyNumberFormat="1" applyFont="1" applyFill="1" applyBorder="1" applyAlignment="1">
      <alignment vertical="center"/>
    </xf>
    <xf numFmtId="0" fontId="13" fillId="0" borderId="2" xfId="0" applyFont="1" applyFill="1" applyBorder="1"/>
    <xf numFmtId="0" fontId="11" fillId="0" borderId="2" xfId="0" applyFont="1" applyFill="1" applyBorder="1" applyAlignment="1">
      <alignment horizontal="right"/>
    </xf>
    <xf numFmtId="0" fontId="12" fillId="0" borderId="0" xfId="0" applyFont="1" applyFill="1"/>
    <xf numFmtId="9" fontId="12" fillId="0" borderId="0" xfId="1" applyFont="1" applyFill="1"/>
    <xf numFmtId="2" fontId="12" fillId="0" borderId="0" xfId="0" applyNumberFormat="1" applyFont="1" applyFill="1"/>
    <xf numFmtId="1" fontId="12" fillId="0" borderId="0" xfId="0" applyNumberFormat="1" applyFont="1" applyFill="1"/>
    <xf numFmtId="1" fontId="15" fillId="0" borderId="3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3"/>
  <sheetViews>
    <sheetView tabSelected="1" view="pageBreakPreview" zoomScale="43" zoomScaleNormal="70" zoomScaleSheetLayoutView="43" workbookViewId="0">
      <pane xSplit="3" ySplit="12" topLeftCell="D13" activePane="bottomRight" state="frozen"/>
      <selection pane="topRight" activeCell="C1" sqref="C1"/>
      <selection pane="bottomLeft" activeCell="A10" sqref="A10"/>
      <selection pane="bottomRight" activeCell="R17" sqref="R16:R17"/>
    </sheetView>
  </sheetViews>
  <sheetFormatPr defaultRowHeight="13.2" x14ac:dyDescent="0.25"/>
  <cols>
    <col min="1" max="2" width="8.88671875" style="5"/>
    <col min="3" max="3" width="39" style="5" customWidth="1"/>
    <col min="4" max="4" width="22.21875" style="89" customWidth="1"/>
    <col min="5" max="5" width="17.88671875" style="89" customWidth="1"/>
    <col min="6" max="6" width="19.6640625" style="89" customWidth="1"/>
    <col min="7" max="7" width="17.44140625" style="89" customWidth="1"/>
    <col min="8" max="8" width="20.88671875" style="90" customWidth="1"/>
    <col min="9" max="9" width="18.88671875" style="90" customWidth="1"/>
    <col min="10" max="10" width="16.44140625" style="90" customWidth="1"/>
    <col min="11" max="11" width="18.88671875" style="90" customWidth="1"/>
    <col min="12" max="12" width="16.5546875" style="90" customWidth="1"/>
    <col min="13" max="13" width="17.33203125" style="90" customWidth="1"/>
    <col min="14" max="14" width="16.88671875" style="90" customWidth="1"/>
    <col min="15" max="15" width="15.109375" style="89" bestFit="1" customWidth="1"/>
    <col min="16" max="16" width="16.88671875" style="89" bestFit="1" customWidth="1"/>
    <col min="17" max="17" width="13.88671875" style="89" customWidth="1"/>
    <col min="18" max="18" width="19.88671875" style="89" customWidth="1"/>
    <col min="19" max="19" width="18.33203125" style="89" customWidth="1"/>
    <col min="20" max="20" width="18.109375" style="89" customWidth="1"/>
    <col min="21" max="21" width="18.33203125" style="89" customWidth="1"/>
    <col min="22" max="22" width="17.77734375" style="91" customWidth="1"/>
    <col min="23" max="23" width="16.5546875" style="89" customWidth="1"/>
    <col min="24" max="24" width="13.88671875" style="92" customWidth="1"/>
    <col min="25" max="25" width="8.88671875" style="4" customWidth="1"/>
    <col min="26" max="16384" width="8.88671875" style="5"/>
  </cols>
  <sheetData>
    <row r="1" spans="2:25" s="62" customFormat="1" ht="21.6" thickBot="1" x14ac:dyDescent="0.45">
      <c r="B1" s="58"/>
      <c r="C1" s="58"/>
      <c r="D1" s="58"/>
      <c r="E1" s="58"/>
      <c r="F1" s="58"/>
      <c r="G1" s="58"/>
      <c r="H1" s="59"/>
      <c r="I1" s="44"/>
      <c r="J1" s="44"/>
      <c r="K1" s="59"/>
      <c r="L1" s="59"/>
      <c r="M1" s="59"/>
      <c r="N1" s="59"/>
      <c r="O1" s="58"/>
      <c r="P1" s="45"/>
      <c r="Q1" s="45"/>
      <c r="R1" s="58"/>
      <c r="S1" s="58"/>
      <c r="T1" s="58"/>
      <c r="U1" s="58"/>
      <c r="V1" s="60"/>
      <c r="W1" s="57" t="s">
        <v>58</v>
      </c>
      <c r="X1" s="57"/>
      <c r="Y1" s="61"/>
    </row>
    <row r="2" spans="2:25" s="64" customFormat="1" ht="28.8" thickBot="1" x14ac:dyDescent="0.55000000000000004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63"/>
    </row>
    <row r="3" spans="2:25" s="69" customFormat="1" ht="23.4" thickBot="1" x14ac:dyDescent="0.45">
      <c r="B3" s="65"/>
      <c r="C3" s="65"/>
      <c r="D3" s="65"/>
      <c r="E3" s="65"/>
      <c r="F3" s="65"/>
      <c r="G3" s="65"/>
      <c r="H3" s="66"/>
      <c r="I3" s="47"/>
      <c r="J3" s="47"/>
      <c r="K3" s="66"/>
      <c r="L3" s="66"/>
      <c r="M3" s="66"/>
      <c r="N3" s="66"/>
      <c r="O3" s="65"/>
      <c r="P3" s="48"/>
      <c r="Q3" s="48"/>
      <c r="R3" s="65"/>
      <c r="S3" s="65"/>
      <c r="T3" s="65"/>
      <c r="U3" s="65"/>
      <c r="V3" s="67"/>
      <c r="W3" s="49" t="s">
        <v>1</v>
      </c>
      <c r="X3" s="49"/>
      <c r="Y3" s="68"/>
    </row>
    <row r="4" spans="2:25" s="71" customFormat="1" ht="25.2" thickBot="1" x14ac:dyDescent="0.45">
      <c r="B4" s="54" t="s">
        <v>2</v>
      </c>
      <c r="C4" s="54" t="s">
        <v>3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  <c r="L4" s="55"/>
      <c r="M4" s="55"/>
      <c r="N4" s="55"/>
      <c r="O4" s="55"/>
      <c r="P4" s="55"/>
      <c r="Q4" s="55"/>
      <c r="R4" s="55" t="s">
        <v>6</v>
      </c>
      <c r="S4" s="55"/>
      <c r="T4" s="55"/>
      <c r="U4" s="55"/>
      <c r="V4" s="55"/>
      <c r="W4" s="55"/>
      <c r="X4" s="55"/>
      <c r="Y4" s="70"/>
    </row>
    <row r="5" spans="2:25" ht="19.2" customHeight="1" thickBot="1" x14ac:dyDescent="0.3">
      <c r="B5" s="54"/>
      <c r="C5" s="54"/>
      <c r="D5" s="8" t="s">
        <v>7</v>
      </c>
      <c r="E5" s="8" t="s">
        <v>8</v>
      </c>
      <c r="F5" s="8" t="s">
        <v>7</v>
      </c>
      <c r="G5" s="8" t="s">
        <v>8</v>
      </c>
      <c r="H5" s="56" t="s">
        <v>9</v>
      </c>
      <c r="I5" s="56"/>
      <c r="J5" s="56"/>
      <c r="K5" s="11" t="s">
        <v>7</v>
      </c>
      <c r="L5" s="11" t="s">
        <v>8</v>
      </c>
      <c r="M5" s="8" t="s">
        <v>7</v>
      </c>
      <c r="N5" s="8" t="s">
        <v>8</v>
      </c>
      <c r="O5" s="56" t="s">
        <v>9</v>
      </c>
      <c r="P5" s="56"/>
      <c r="Q5" s="56"/>
      <c r="R5" s="8" t="s">
        <v>7</v>
      </c>
      <c r="S5" s="8" t="s">
        <v>8</v>
      </c>
      <c r="T5" s="8" t="s">
        <v>7</v>
      </c>
      <c r="U5" s="8" t="s">
        <v>8</v>
      </c>
      <c r="V5" s="56" t="s">
        <v>9</v>
      </c>
      <c r="W5" s="56"/>
      <c r="X5" s="56"/>
    </row>
    <row r="6" spans="2:25" ht="22.8" thickBot="1" x14ac:dyDescent="0.3">
      <c r="B6" s="54"/>
      <c r="C6" s="54"/>
      <c r="D6" s="52">
        <v>44896</v>
      </c>
      <c r="E6" s="53"/>
      <c r="F6" s="52">
        <v>45261</v>
      </c>
      <c r="G6" s="53"/>
      <c r="H6" s="9">
        <v>44896</v>
      </c>
      <c r="I6" s="9">
        <v>45261</v>
      </c>
      <c r="J6" s="10" t="s">
        <v>10</v>
      </c>
      <c r="K6" s="50">
        <v>44896</v>
      </c>
      <c r="L6" s="51"/>
      <c r="M6" s="52">
        <v>45261</v>
      </c>
      <c r="N6" s="53"/>
      <c r="O6" s="9">
        <v>44896</v>
      </c>
      <c r="P6" s="9">
        <v>45261</v>
      </c>
      <c r="Q6" s="10" t="s">
        <v>10</v>
      </c>
      <c r="R6" s="52">
        <v>44896</v>
      </c>
      <c r="S6" s="53"/>
      <c r="T6" s="52">
        <v>45261</v>
      </c>
      <c r="U6" s="53"/>
      <c r="V6" s="9">
        <v>44896</v>
      </c>
      <c r="W6" s="9">
        <v>45261</v>
      </c>
      <c r="X6" s="10" t="s">
        <v>10</v>
      </c>
    </row>
    <row r="7" spans="2:25" ht="30.6" customHeight="1" thickBot="1" x14ac:dyDescent="0.4">
      <c r="B7" s="12" t="s">
        <v>11</v>
      </c>
      <c r="C7" s="13" t="s">
        <v>12</v>
      </c>
      <c r="D7" s="14"/>
      <c r="E7" s="14"/>
      <c r="F7" s="14"/>
      <c r="G7" s="14"/>
      <c r="H7" s="15"/>
      <c r="I7" s="15"/>
      <c r="J7" s="16"/>
      <c r="K7" s="17"/>
      <c r="L7" s="17"/>
      <c r="M7" s="16"/>
      <c r="N7" s="16"/>
      <c r="O7" s="15"/>
      <c r="P7" s="15"/>
      <c r="Q7" s="16"/>
      <c r="R7" s="16"/>
      <c r="S7" s="16"/>
      <c r="T7" s="16"/>
      <c r="U7" s="16"/>
      <c r="V7" s="18"/>
      <c r="W7" s="15"/>
      <c r="X7" s="72"/>
    </row>
    <row r="8" spans="2:25" ht="30.6" customHeight="1" thickBot="1" x14ac:dyDescent="0.35">
      <c r="B8" s="19">
        <v>1</v>
      </c>
      <c r="C8" s="73" t="s">
        <v>13</v>
      </c>
      <c r="D8" s="38">
        <v>3493023.9754162999</v>
      </c>
      <c r="E8" s="38">
        <v>1289262.5288</v>
      </c>
      <c r="F8" s="39">
        <v>3827194.5273388997</v>
      </c>
      <c r="G8" s="39">
        <v>992870.42982620001</v>
      </c>
      <c r="H8" s="2">
        <f>E8/D8</f>
        <v>0.36909638693400182</v>
      </c>
      <c r="I8" s="2">
        <f>G8/F8</f>
        <v>0.25942512791910693</v>
      </c>
      <c r="J8" s="3">
        <f>I8-H8</f>
        <v>-0.10967125901489488</v>
      </c>
      <c r="K8" s="23">
        <v>3572844.3244552007</v>
      </c>
      <c r="L8" s="23">
        <v>1122715.4638741999</v>
      </c>
      <c r="M8" s="24">
        <v>3859223.6126843998</v>
      </c>
      <c r="N8" s="24">
        <v>1253861.5593631999</v>
      </c>
      <c r="O8" s="20">
        <f>L8/K8</f>
        <v>0.31423576341949783</v>
      </c>
      <c r="P8" s="20">
        <f>N8/M8</f>
        <v>0.32489995014594103</v>
      </c>
      <c r="Q8" s="3">
        <f>P8-O8</f>
        <v>1.0664186726443203E-2</v>
      </c>
      <c r="R8" s="38">
        <v>4418605.8724681996</v>
      </c>
      <c r="S8" s="74">
        <v>2280374.2562183999</v>
      </c>
      <c r="T8" s="39">
        <v>4776645.7437542006</v>
      </c>
      <c r="U8" s="75">
        <v>2559734</v>
      </c>
      <c r="V8" s="20">
        <f>S8/R8</f>
        <v>0.51608455744540083</v>
      </c>
      <c r="W8" s="20">
        <f>U8/T8</f>
        <v>0.53588525030289968</v>
      </c>
      <c r="X8" s="21">
        <f>W8-V8</f>
        <v>1.9800692857498858E-2</v>
      </c>
    </row>
    <row r="9" spans="2:25" ht="30.6" customHeight="1" thickBot="1" x14ac:dyDescent="0.35">
      <c r="B9" s="19">
        <v>2</v>
      </c>
      <c r="C9" s="73" t="s">
        <v>14</v>
      </c>
      <c r="D9" s="38">
        <v>1290444</v>
      </c>
      <c r="E9" s="38">
        <v>486628.06830999994</v>
      </c>
      <c r="F9" s="39">
        <v>1434589</v>
      </c>
      <c r="G9" s="39">
        <v>533910.86581999995</v>
      </c>
      <c r="H9" s="2">
        <f t="shared" ref="H9:H20" si="0">E9/D9</f>
        <v>0.37710126771095837</v>
      </c>
      <c r="I9" s="2">
        <f t="shared" ref="I9:I20" si="1">G9/F9</f>
        <v>0.37216991474213168</v>
      </c>
      <c r="J9" s="3">
        <f t="shared" ref="J9:J20" si="2">I9-H9</f>
        <v>-4.9313529688266855E-3</v>
      </c>
      <c r="K9" s="23">
        <v>996621</v>
      </c>
      <c r="L9" s="23">
        <v>407714.57564</v>
      </c>
      <c r="M9" s="24">
        <v>1080823</v>
      </c>
      <c r="N9" s="24">
        <v>438407.12151999999</v>
      </c>
      <c r="O9" s="20">
        <f t="shared" ref="O9:O20" si="3">L9/K9</f>
        <v>0.40909691411278709</v>
      </c>
      <c r="P9" s="20">
        <f t="shared" ref="P9:P20" si="4">N9/M9</f>
        <v>0.40562341985690531</v>
      </c>
      <c r="Q9" s="3">
        <f t="shared" ref="Q9:Q20" si="5">P9-O9</f>
        <v>-3.4734942558817816E-3</v>
      </c>
      <c r="R9" s="38">
        <v>1237424</v>
      </c>
      <c r="S9" s="38">
        <v>471876.32190000004</v>
      </c>
      <c r="T9" s="39">
        <v>1340006</v>
      </c>
      <c r="U9" s="39">
        <v>505984.76438000001</v>
      </c>
      <c r="V9" s="20">
        <f t="shared" ref="V9:V50" si="6">S9/R9</f>
        <v>0.38133761903761365</v>
      </c>
      <c r="W9" s="20">
        <f t="shared" ref="W9:W52" si="7">U9/T9</f>
        <v>0.37759887969158346</v>
      </c>
      <c r="X9" s="21">
        <f t="shared" ref="X9:X52" si="8">W9-V9</f>
        <v>-3.7387393460301954E-3</v>
      </c>
    </row>
    <row r="10" spans="2:25" ht="30.6" customHeight="1" thickBot="1" x14ac:dyDescent="0.35">
      <c r="B10" s="19">
        <v>3</v>
      </c>
      <c r="C10" s="73" t="s">
        <v>15</v>
      </c>
      <c r="D10" s="38">
        <v>315891.56738969992</v>
      </c>
      <c r="E10" s="38">
        <v>77876.480956799991</v>
      </c>
      <c r="F10" s="39">
        <v>340131.40237519995</v>
      </c>
      <c r="G10" s="39">
        <v>92992.4368426</v>
      </c>
      <c r="H10" s="2">
        <f t="shared" si="0"/>
        <v>0.24652915429276906</v>
      </c>
      <c r="I10" s="2">
        <f t="shared" si="1"/>
        <v>0.27340150363423299</v>
      </c>
      <c r="J10" s="3">
        <f t="shared" si="2"/>
        <v>2.687234934146393E-2</v>
      </c>
      <c r="K10" s="23">
        <v>267892</v>
      </c>
      <c r="L10" s="23">
        <v>103662.20480759999</v>
      </c>
      <c r="M10" s="24">
        <v>294396.0252929001</v>
      </c>
      <c r="N10" s="24">
        <v>123264.63346540001</v>
      </c>
      <c r="O10" s="20">
        <f t="shared" si="3"/>
        <v>0.38695520884386242</v>
      </c>
      <c r="P10" s="20">
        <f t="shared" si="4"/>
        <v>0.41870345682405774</v>
      </c>
      <c r="Q10" s="3">
        <f t="shared" si="5"/>
        <v>3.1748247980195321E-2</v>
      </c>
      <c r="R10" s="38">
        <v>338920.41405080026</v>
      </c>
      <c r="S10" s="38">
        <v>206682.24220520002</v>
      </c>
      <c r="T10" s="39">
        <v>352059.040851</v>
      </c>
      <c r="U10" s="39">
        <v>214929.21476440001</v>
      </c>
      <c r="V10" s="20">
        <f t="shared" si="6"/>
        <v>0.60982529713958378</v>
      </c>
      <c r="W10" s="20">
        <f t="shared" si="7"/>
        <v>0.61049196249831095</v>
      </c>
      <c r="X10" s="21">
        <f t="shared" si="8"/>
        <v>6.6666535872716981E-4</v>
      </c>
    </row>
    <row r="11" spans="2:25" ht="30.6" customHeight="1" thickBot="1" x14ac:dyDescent="0.35">
      <c r="B11" s="19">
        <v>4</v>
      </c>
      <c r="C11" s="73" t="s">
        <v>16</v>
      </c>
      <c r="D11" s="38">
        <v>84841.882869999987</v>
      </c>
      <c r="E11" s="38">
        <v>40733.588780400001</v>
      </c>
      <c r="F11" s="39">
        <v>92462.201809999999</v>
      </c>
      <c r="G11" s="39">
        <v>51664.784152100001</v>
      </c>
      <c r="H11" s="2">
        <f t="shared" si="0"/>
        <v>0.4801117962317567</v>
      </c>
      <c r="I11" s="2">
        <f t="shared" si="1"/>
        <v>0.55876653530559051</v>
      </c>
      <c r="J11" s="3">
        <f t="shared" si="2"/>
        <v>7.8654739073833801E-2</v>
      </c>
      <c r="K11" s="23">
        <v>451615.25285999989</v>
      </c>
      <c r="L11" s="23">
        <v>204856.25319719999</v>
      </c>
      <c r="M11" s="24">
        <v>483263.00134999992</v>
      </c>
      <c r="N11" s="24">
        <v>240779.78211099998</v>
      </c>
      <c r="O11" s="20">
        <f t="shared" si="3"/>
        <v>0.45360791492289376</v>
      </c>
      <c r="P11" s="20">
        <f t="shared" si="4"/>
        <v>0.49823756720125334</v>
      </c>
      <c r="Q11" s="3">
        <f t="shared" si="5"/>
        <v>4.4629652278359577E-2</v>
      </c>
      <c r="R11" s="38">
        <v>808744.68546000007</v>
      </c>
      <c r="S11" s="38">
        <v>402590.14091760002</v>
      </c>
      <c r="T11" s="39">
        <v>844664.84265000001</v>
      </c>
      <c r="U11" s="39">
        <v>413747.88013810001</v>
      </c>
      <c r="V11" s="20">
        <f t="shared" si="6"/>
        <v>0.49779633567374065</v>
      </c>
      <c r="W11" s="20">
        <f t="shared" si="7"/>
        <v>0.48983674854991316</v>
      </c>
      <c r="X11" s="21">
        <f t="shared" si="8"/>
        <v>-7.959587123827494E-3</v>
      </c>
    </row>
    <row r="12" spans="2:25" ht="30.6" customHeight="1" thickBot="1" x14ac:dyDescent="0.35">
      <c r="B12" s="19">
        <v>5</v>
      </c>
      <c r="C12" s="73" t="s">
        <v>17</v>
      </c>
      <c r="D12" s="38">
        <v>259691</v>
      </c>
      <c r="E12" s="38">
        <v>109449</v>
      </c>
      <c r="F12" s="39">
        <v>276128</v>
      </c>
      <c r="G12" s="39">
        <v>118003</v>
      </c>
      <c r="H12" s="2">
        <f t="shared" si="0"/>
        <v>0.42145857961962485</v>
      </c>
      <c r="I12" s="2">
        <f t="shared" si="1"/>
        <v>0.42734891065013325</v>
      </c>
      <c r="J12" s="3">
        <f t="shared" si="2"/>
        <v>5.8903310305084E-3</v>
      </c>
      <c r="K12" s="23">
        <v>444955</v>
      </c>
      <c r="L12" s="23">
        <v>200926</v>
      </c>
      <c r="M12" s="24">
        <v>474596</v>
      </c>
      <c r="N12" s="24">
        <v>225519</v>
      </c>
      <c r="O12" s="20">
        <f t="shared" si="3"/>
        <v>0.45156476497623355</v>
      </c>
      <c r="P12" s="20">
        <f t="shared" si="4"/>
        <v>0.47518099604716435</v>
      </c>
      <c r="Q12" s="3">
        <f t="shared" si="5"/>
        <v>2.3616231070930804E-2</v>
      </c>
      <c r="R12" s="38">
        <v>736927</v>
      </c>
      <c r="S12" s="38">
        <v>376137.52790049976</v>
      </c>
      <c r="T12" s="39">
        <v>756652</v>
      </c>
      <c r="U12" s="39">
        <v>380740</v>
      </c>
      <c r="V12" s="20">
        <f t="shared" si="6"/>
        <v>0.51041355236068131</v>
      </c>
      <c r="W12" s="20">
        <f t="shared" si="7"/>
        <v>0.50319037020981905</v>
      </c>
      <c r="X12" s="21">
        <f t="shared" si="8"/>
        <v>-7.2231821508622618E-3</v>
      </c>
    </row>
    <row r="13" spans="2:25" ht="30.6" customHeight="1" thickBot="1" x14ac:dyDescent="0.35">
      <c r="B13" s="19">
        <v>6</v>
      </c>
      <c r="C13" s="73" t="s">
        <v>18</v>
      </c>
      <c r="D13" s="38">
        <v>1603.69</v>
      </c>
      <c r="E13" s="38">
        <v>545.75</v>
      </c>
      <c r="F13" s="39">
        <v>1559.97857</v>
      </c>
      <c r="G13" s="39">
        <v>654.14745000000005</v>
      </c>
      <c r="H13" s="2">
        <f t="shared" si="0"/>
        <v>0.34030891257038454</v>
      </c>
      <c r="I13" s="2">
        <f t="shared" si="1"/>
        <v>0.41933104888742162</v>
      </c>
      <c r="J13" s="3">
        <f t="shared" si="2"/>
        <v>7.9022136317037084E-2</v>
      </c>
      <c r="K13" s="23">
        <v>30094.390000000003</v>
      </c>
      <c r="L13" s="23">
        <v>18208.400000000001</v>
      </c>
      <c r="M13" s="24">
        <v>37507.291099999995</v>
      </c>
      <c r="N13" s="24">
        <v>26781.391230000001</v>
      </c>
      <c r="O13" s="20">
        <v>0</v>
      </c>
      <c r="P13" s="20">
        <f t="shared" si="4"/>
        <v>0.7140316041112339</v>
      </c>
      <c r="Q13" s="3">
        <f t="shared" si="5"/>
        <v>0.7140316041112339</v>
      </c>
      <c r="R13" s="38">
        <v>88880.51999999999</v>
      </c>
      <c r="S13" s="38">
        <v>72063.62</v>
      </c>
      <c r="T13" s="39">
        <v>86492.280620000005</v>
      </c>
      <c r="U13" s="39">
        <v>86885.099589999998</v>
      </c>
      <c r="V13" s="20">
        <f t="shared" si="6"/>
        <v>0.81079206107254997</v>
      </c>
      <c r="W13" s="20">
        <f t="shared" si="7"/>
        <v>1.0045416650732777</v>
      </c>
      <c r="X13" s="21">
        <f t="shared" si="8"/>
        <v>0.19374960400072772</v>
      </c>
    </row>
    <row r="14" spans="2:25" ht="30.6" customHeight="1" thickBot="1" x14ac:dyDescent="0.35">
      <c r="B14" s="19">
        <v>7</v>
      </c>
      <c r="C14" s="73" t="s">
        <v>19</v>
      </c>
      <c r="D14" s="38">
        <v>483025.58823150006</v>
      </c>
      <c r="E14" s="38">
        <v>170356.69211960005</v>
      </c>
      <c r="F14" s="39">
        <v>516467.79283069988</v>
      </c>
      <c r="G14" s="39">
        <v>186007.5139589</v>
      </c>
      <c r="H14" s="2">
        <f t="shared" si="0"/>
        <v>0.3526866821762516</v>
      </c>
      <c r="I14" s="2">
        <f t="shared" si="1"/>
        <v>0.36015317226155469</v>
      </c>
      <c r="J14" s="3">
        <f t="shared" si="2"/>
        <v>7.4664900853030902E-3</v>
      </c>
      <c r="K14" s="23">
        <v>698845.5929265999</v>
      </c>
      <c r="L14" s="23">
        <v>370999.05913220003</v>
      </c>
      <c r="M14" s="24">
        <v>760827.42995560006</v>
      </c>
      <c r="N14" s="24">
        <v>415016.7153787</v>
      </c>
      <c r="O14" s="20">
        <f t="shared" si="3"/>
        <v>0.5308741485777192</v>
      </c>
      <c r="P14" s="20">
        <f t="shared" si="4"/>
        <v>0.54548074772083244</v>
      </c>
      <c r="Q14" s="3">
        <f t="shared" si="5"/>
        <v>1.4606599143113241E-2</v>
      </c>
      <c r="R14" s="38">
        <v>986572.49781690061</v>
      </c>
      <c r="S14" s="38">
        <v>511113.76388349984</v>
      </c>
      <c r="T14" s="39">
        <v>1056541.9362998002</v>
      </c>
      <c r="U14" s="39">
        <v>566076.65551497706</v>
      </c>
      <c r="V14" s="20">
        <f t="shared" si="6"/>
        <v>0.51807015198021278</v>
      </c>
      <c r="W14" s="20">
        <f t="shared" si="7"/>
        <v>0.53578247683899727</v>
      </c>
      <c r="X14" s="21">
        <f t="shared" si="8"/>
        <v>1.7712324858784489E-2</v>
      </c>
    </row>
    <row r="15" spans="2:25" ht="30.6" customHeight="1" thickBot="1" x14ac:dyDescent="0.35">
      <c r="B15" s="19">
        <v>8</v>
      </c>
      <c r="C15" s="73" t="s">
        <v>20</v>
      </c>
      <c r="D15" s="38">
        <v>132340.3246357</v>
      </c>
      <c r="E15" s="38">
        <v>49038.613961100004</v>
      </c>
      <c r="F15" s="39">
        <v>148154.26666299999</v>
      </c>
      <c r="G15" s="39">
        <v>55810.542837999994</v>
      </c>
      <c r="H15" s="2">
        <f t="shared" si="0"/>
        <v>0.37054929475268489</v>
      </c>
      <c r="I15" s="2">
        <f t="shared" si="1"/>
        <v>0.37670560622428639</v>
      </c>
      <c r="J15" s="3">
        <f t="shared" si="2"/>
        <v>6.1563114716015055E-3</v>
      </c>
      <c r="K15" s="23">
        <v>350027.78259320004</v>
      </c>
      <c r="L15" s="23">
        <v>114997.45141390001</v>
      </c>
      <c r="M15" s="24">
        <v>383642.36182799999</v>
      </c>
      <c r="N15" s="24">
        <v>132509.68615200001</v>
      </c>
      <c r="O15" s="20">
        <f t="shared" si="3"/>
        <v>0.32853806792688017</v>
      </c>
      <c r="P15" s="20">
        <f t="shared" si="4"/>
        <v>0.34539899483626013</v>
      </c>
      <c r="Q15" s="3">
        <f t="shared" si="5"/>
        <v>1.6860926909379959E-2</v>
      </c>
      <c r="R15" s="38">
        <v>442271.97423760005</v>
      </c>
      <c r="S15" s="38">
        <v>256101.48259899998</v>
      </c>
      <c r="T15" s="39">
        <v>497035.61602399999</v>
      </c>
      <c r="U15" s="39">
        <v>262036.57396000001</v>
      </c>
      <c r="V15" s="20">
        <f t="shared" si="6"/>
        <v>0.57905880887088623</v>
      </c>
      <c r="W15" s="20">
        <f t="shared" si="7"/>
        <v>0.52719878719384816</v>
      </c>
      <c r="X15" s="21">
        <f t="shared" si="8"/>
        <v>-5.1860021677038071E-2</v>
      </c>
    </row>
    <row r="16" spans="2:25" ht="30.6" customHeight="1" thickBot="1" x14ac:dyDescent="0.35">
      <c r="B16" s="19">
        <v>9</v>
      </c>
      <c r="C16" s="73" t="s">
        <v>21</v>
      </c>
      <c r="D16" s="38">
        <v>162408.86108850004</v>
      </c>
      <c r="E16" s="38">
        <v>42311.900131900009</v>
      </c>
      <c r="F16" s="39">
        <v>164843.17318909997</v>
      </c>
      <c r="G16" s="39">
        <v>41917.570687500011</v>
      </c>
      <c r="H16" s="2">
        <f t="shared" si="0"/>
        <v>0.26052704174092667</v>
      </c>
      <c r="I16" s="2">
        <f t="shared" si="1"/>
        <v>0.25428757452645151</v>
      </c>
      <c r="J16" s="3">
        <f t="shared" si="2"/>
        <v>-6.2394672144751584E-3</v>
      </c>
      <c r="K16" s="23">
        <v>394338.49117360002</v>
      </c>
      <c r="L16" s="23">
        <v>133058.7115676</v>
      </c>
      <c r="M16" s="24">
        <v>414311.78166050004</v>
      </c>
      <c r="N16" s="24">
        <v>140483.44300230002</v>
      </c>
      <c r="O16" s="20">
        <f t="shared" si="3"/>
        <v>0.33742258122355961</v>
      </c>
      <c r="P16" s="20">
        <f t="shared" si="4"/>
        <v>0.33907663074234401</v>
      </c>
      <c r="Q16" s="3">
        <f t="shared" si="5"/>
        <v>1.6540495187843951E-3</v>
      </c>
      <c r="R16" s="38">
        <v>558235.91661079996</v>
      </c>
      <c r="S16" s="38">
        <v>511535.0290032</v>
      </c>
      <c r="T16" s="39">
        <v>650821.68854990008</v>
      </c>
      <c r="U16" s="39">
        <v>505640.44861179992</v>
      </c>
      <c r="V16" s="20">
        <f t="shared" si="6"/>
        <v>0.91634202275780896</v>
      </c>
      <c r="W16" s="20">
        <f t="shared" si="7"/>
        <v>0.77692624186882986</v>
      </c>
      <c r="X16" s="21">
        <f t="shared" si="8"/>
        <v>-0.1394157808889791</v>
      </c>
    </row>
    <row r="17" spans="2:25" ht="30.6" customHeight="1" thickBot="1" x14ac:dyDescent="0.35">
      <c r="B17" s="19">
        <v>10</v>
      </c>
      <c r="C17" s="73" t="s">
        <v>22</v>
      </c>
      <c r="D17" s="38">
        <v>98697.419999999984</v>
      </c>
      <c r="E17" s="38">
        <v>15176.93</v>
      </c>
      <c r="F17" s="39">
        <v>104754</v>
      </c>
      <c r="G17" s="39">
        <v>16736</v>
      </c>
      <c r="H17" s="2">
        <f t="shared" si="0"/>
        <v>0.15377230732069797</v>
      </c>
      <c r="I17" s="2">
        <f t="shared" si="1"/>
        <v>0.15976478225175172</v>
      </c>
      <c r="J17" s="3">
        <f t="shared" si="2"/>
        <v>5.9924749310537595E-3</v>
      </c>
      <c r="K17" s="23">
        <v>157298.89000000001</v>
      </c>
      <c r="L17" s="23">
        <v>38466.919999999991</v>
      </c>
      <c r="M17" s="24">
        <v>167883</v>
      </c>
      <c r="N17" s="24">
        <v>41550</v>
      </c>
      <c r="O17" s="20">
        <f t="shared" si="3"/>
        <v>0.2445466716262269</v>
      </c>
      <c r="P17" s="20">
        <f t="shared" si="4"/>
        <v>0.24749379031825736</v>
      </c>
      <c r="Q17" s="3">
        <f t="shared" si="5"/>
        <v>2.9471186920304593E-3</v>
      </c>
      <c r="R17" s="38">
        <v>456628.03999999992</v>
      </c>
      <c r="S17" s="38">
        <v>208994.43000000005</v>
      </c>
      <c r="T17" s="39">
        <v>469399</v>
      </c>
      <c r="U17" s="39">
        <v>224630</v>
      </c>
      <c r="V17" s="20">
        <f t="shared" si="6"/>
        <v>0.45769074978400381</v>
      </c>
      <c r="W17" s="20">
        <f t="shared" si="7"/>
        <v>0.47854810086940963</v>
      </c>
      <c r="X17" s="21">
        <f t="shared" si="8"/>
        <v>2.0857351085405818E-2</v>
      </c>
    </row>
    <row r="18" spans="2:25" ht="30.6" customHeight="1" thickBot="1" x14ac:dyDescent="0.35">
      <c r="B18" s="19">
        <v>11</v>
      </c>
      <c r="C18" s="73" t="s">
        <v>23</v>
      </c>
      <c r="D18" s="38">
        <v>2299246</v>
      </c>
      <c r="E18" s="38">
        <v>2140075</v>
      </c>
      <c r="F18" s="39">
        <v>2486449</v>
      </c>
      <c r="G18" s="39">
        <v>2016547</v>
      </c>
      <c r="H18" s="2">
        <f t="shared" si="0"/>
        <v>0.93077252281834999</v>
      </c>
      <c r="I18" s="2">
        <f t="shared" si="1"/>
        <v>0.81101482475610798</v>
      </c>
      <c r="J18" s="3">
        <f t="shared" si="2"/>
        <v>-0.11975769806224201</v>
      </c>
      <c r="K18" s="23">
        <v>4536185</v>
      </c>
      <c r="L18" s="23">
        <v>1360957</v>
      </c>
      <c r="M18" s="24">
        <v>4803181</v>
      </c>
      <c r="N18" s="24">
        <v>1525633</v>
      </c>
      <c r="O18" s="20">
        <f t="shared" si="3"/>
        <v>0.30002237563062351</v>
      </c>
      <c r="P18" s="20">
        <f t="shared" si="4"/>
        <v>0.31762971247596122</v>
      </c>
      <c r="Q18" s="3">
        <f t="shared" si="5"/>
        <v>1.7607336845337718E-2</v>
      </c>
      <c r="R18" s="38">
        <v>5936362</v>
      </c>
      <c r="S18" s="38">
        <v>4065244</v>
      </c>
      <c r="T18" s="39">
        <v>6388844</v>
      </c>
      <c r="U18" s="39">
        <v>4591020</v>
      </c>
      <c r="V18" s="20">
        <f t="shared" si="6"/>
        <v>0.68480392536708512</v>
      </c>
      <c r="W18" s="20">
        <f t="shared" si="7"/>
        <v>0.71859948372506821</v>
      </c>
      <c r="X18" s="21">
        <f t="shared" si="8"/>
        <v>3.3795558357983091E-2</v>
      </c>
    </row>
    <row r="19" spans="2:25" s="76" customFormat="1" ht="30.6" customHeight="1" thickBot="1" x14ac:dyDescent="0.35">
      <c r="B19" s="19">
        <v>12</v>
      </c>
      <c r="C19" s="73" t="s">
        <v>24</v>
      </c>
      <c r="D19" s="38">
        <v>278684.6766069</v>
      </c>
      <c r="E19" s="38">
        <v>99253.840712400022</v>
      </c>
      <c r="F19" s="39">
        <v>297775.48739330005</v>
      </c>
      <c r="G19" s="39">
        <v>117576.55715380002</v>
      </c>
      <c r="H19" s="2">
        <f t="shared" si="0"/>
        <v>0.35615105186570051</v>
      </c>
      <c r="I19" s="2">
        <f t="shared" si="1"/>
        <v>0.39484968418003336</v>
      </c>
      <c r="J19" s="3">
        <f t="shared" si="2"/>
        <v>3.8698632314332848E-2</v>
      </c>
      <c r="K19" s="23">
        <v>545641.12645720004</v>
      </c>
      <c r="L19" s="23">
        <v>266323.23168339994</v>
      </c>
      <c r="M19" s="24">
        <v>580348.1882365999</v>
      </c>
      <c r="N19" s="24">
        <v>305010.72554580006</v>
      </c>
      <c r="O19" s="20">
        <f t="shared" si="3"/>
        <v>0.4880922987103507</v>
      </c>
      <c r="P19" s="20">
        <f t="shared" si="4"/>
        <v>0.52556505168488854</v>
      </c>
      <c r="Q19" s="3">
        <f t="shared" si="5"/>
        <v>3.7472752974537837E-2</v>
      </c>
      <c r="R19" s="38">
        <v>1010796.6317610998</v>
      </c>
      <c r="S19" s="38">
        <v>615490.7054735003</v>
      </c>
      <c r="T19" s="39">
        <v>1065418.3715061001</v>
      </c>
      <c r="U19" s="39">
        <v>674085.31015310006</v>
      </c>
      <c r="V19" s="20">
        <f t="shared" si="6"/>
        <v>0.60891645869569</v>
      </c>
      <c r="W19" s="20">
        <f t="shared" si="7"/>
        <v>0.6326954069697498</v>
      </c>
      <c r="X19" s="21">
        <f t="shared" si="8"/>
        <v>2.3778948274059797E-2</v>
      </c>
      <c r="Y19" s="4"/>
    </row>
    <row r="20" spans="2:25" ht="30.6" customHeight="1" thickBot="1" x14ac:dyDescent="0.4">
      <c r="B20" s="19"/>
      <c r="C20" s="13" t="s">
        <v>25</v>
      </c>
      <c r="D20" s="1">
        <v>8899898.9862386007</v>
      </c>
      <c r="E20" s="1">
        <v>4520708.3937722007</v>
      </c>
      <c r="F20" s="22">
        <f>SUM(F8:F19)</f>
        <v>9690508.8301701993</v>
      </c>
      <c r="G20" s="22">
        <f>SUM(G8:G19)</f>
        <v>4224690.8487291001</v>
      </c>
      <c r="H20" s="2">
        <f t="shared" si="0"/>
        <v>0.50795052851299893</v>
      </c>
      <c r="I20" s="2">
        <f t="shared" si="1"/>
        <v>0.43596171499024367</v>
      </c>
      <c r="J20" s="3">
        <f t="shared" si="2"/>
        <v>-7.1988813522755268E-2</v>
      </c>
      <c r="K20" s="23">
        <v>12446358.850465799</v>
      </c>
      <c r="L20" s="23">
        <v>4342885.271316099</v>
      </c>
      <c r="M20" s="24">
        <f>SUM(M8:M19)</f>
        <v>13340002.692108</v>
      </c>
      <c r="N20" s="24">
        <f>SUM(N8:N19)</f>
        <v>4868817.0577683998</v>
      </c>
      <c r="O20" s="20">
        <f t="shared" si="3"/>
        <v>0.34892817437555795</v>
      </c>
      <c r="P20" s="20">
        <f t="shared" si="4"/>
        <v>0.3649787162823297</v>
      </c>
      <c r="Q20" s="3">
        <f t="shared" si="5"/>
        <v>1.6050541906771743E-2</v>
      </c>
      <c r="R20" s="1">
        <v>17020369.552405398</v>
      </c>
      <c r="S20" s="1">
        <v>9978203.520100899</v>
      </c>
      <c r="T20" s="25">
        <f>SUM(T8:T19)</f>
        <v>18284580.520255003</v>
      </c>
      <c r="U20" s="25">
        <f>SUM(U8:U19)</f>
        <v>10985509.947112378</v>
      </c>
      <c r="V20" s="20">
        <f t="shared" si="6"/>
        <v>0.58625069739985358</v>
      </c>
      <c r="W20" s="20">
        <f t="shared" si="7"/>
        <v>0.60080732696837225</v>
      </c>
      <c r="X20" s="21">
        <f t="shared" si="8"/>
        <v>1.4556629568518664E-2</v>
      </c>
    </row>
    <row r="21" spans="2:25" ht="30.6" customHeight="1" thickBot="1" x14ac:dyDescent="0.35">
      <c r="B21" s="19" t="s">
        <v>26</v>
      </c>
      <c r="C21" s="13" t="s">
        <v>27</v>
      </c>
      <c r="D21" s="13"/>
      <c r="E21" s="13"/>
      <c r="F21" s="13"/>
      <c r="G21" s="13"/>
      <c r="H21" s="26"/>
      <c r="I21" s="26"/>
      <c r="J21" s="3"/>
      <c r="K21" s="77"/>
      <c r="L21" s="77"/>
      <c r="M21" s="3"/>
      <c r="N21" s="3"/>
      <c r="O21" s="27"/>
      <c r="P21" s="20"/>
      <c r="Q21" s="3"/>
      <c r="R21" s="78"/>
      <c r="S21" s="78"/>
      <c r="T21" s="21"/>
      <c r="U21" s="21"/>
      <c r="V21" s="27"/>
      <c r="W21" s="20"/>
      <c r="X21" s="21"/>
    </row>
    <row r="22" spans="2:25" ht="30.6" customHeight="1" thickBot="1" x14ac:dyDescent="0.35">
      <c r="B22" s="19">
        <v>13</v>
      </c>
      <c r="C22" s="73" t="s">
        <v>28</v>
      </c>
      <c r="D22" s="79">
        <v>36590.577263399995</v>
      </c>
      <c r="E22" s="79">
        <v>29946.959145399996</v>
      </c>
      <c r="F22" s="34">
        <v>37436</v>
      </c>
      <c r="G22" s="34">
        <v>28484.075689400008</v>
      </c>
      <c r="H22" s="2">
        <f>E22/D22</f>
        <v>0.81843363469847941</v>
      </c>
      <c r="I22" s="2">
        <f>G22/F22</f>
        <v>0.76087390985682257</v>
      </c>
      <c r="J22" s="3">
        <f>I22-H22</f>
        <v>-5.7559724841656834E-2</v>
      </c>
      <c r="K22" s="32">
        <v>178358.67323745301</v>
      </c>
      <c r="L22" s="32">
        <v>82098.094440400004</v>
      </c>
      <c r="M22" s="80">
        <v>191416</v>
      </c>
      <c r="N22" s="80">
        <v>84653.26046239998</v>
      </c>
      <c r="O22" s="20">
        <f>L22/K22</f>
        <v>0.46029774134449253</v>
      </c>
      <c r="P22" s="20">
        <f>N22/M22</f>
        <v>0.44224756792744585</v>
      </c>
      <c r="Q22" s="3">
        <f>P22-O22</f>
        <v>-1.8050173417046678E-2</v>
      </c>
      <c r="R22" s="38">
        <v>299340.67225280101</v>
      </c>
      <c r="S22" s="38">
        <v>118004.97887372099</v>
      </c>
      <c r="T22" s="39">
        <v>311558</v>
      </c>
      <c r="U22" s="39">
        <v>132040.32273374498</v>
      </c>
      <c r="V22" s="20">
        <f t="shared" si="6"/>
        <v>0.39421632211095825</v>
      </c>
      <c r="W22" s="20">
        <f t="shared" si="7"/>
        <v>0.42380655522806343</v>
      </c>
      <c r="X22" s="21">
        <f t="shared" si="8"/>
        <v>2.959023311710518E-2</v>
      </c>
    </row>
    <row r="23" spans="2:25" ht="30.6" customHeight="1" thickBot="1" x14ac:dyDescent="0.35">
      <c r="B23" s="19">
        <v>14</v>
      </c>
      <c r="C23" s="73" t="s">
        <v>29</v>
      </c>
      <c r="D23" s="79">
        <v>0</v>
      </c>
      <c r="E23" s="79">
        <v>0</v>
      </c>
      <c r="F23" s="34">
        <v>0</v>
      </c>
      <c r="G23" s="34">
        <v>0</v>
      </c>
      <c r="H23" s="2">
        <v>0</v>
      </c>
      <c r="I23" s="2" t="e">
        <f>G23/F23</f>
        <v>#DIV/0!</v>
      </c>
      <c r="J23" s="3" t="e">
        <f>I23-H23</f>
        <v>#DIV/0!</v>
      </c>
      <c r="K23" s="32">
        <v>0</v>
      </c>
      <c r="L23" s="32">
        <v>0</v>
      </c>
      <c r="M23" s="80">
        <v>10285.300323299996</v>
      </c>
      <c r="N23" s="80">
        <v>11619.286588299992</v>
      </c>
      <c r="O23" s="20" t="e">
        <f t="shared" ref="O23:O33" si="9">L23/K23</f>
        <v>#DIV/0!</v>
      </c>
      <c r="P23" s="20">
        <f>N23/M23</f>
        <v>1.1296983289810241</v>
      </c>
      <c r="Q23" s="3" t="e">
        <f t="shared" ref="Q23:Q33" si="10">P23-O23</f>
        <v>#DIV/0!</v>
      </c>
      <c r="R23" s="38">
        <v>97193.682663020008</v>
      </c>
      <c r="S23" s="38">
        <v>94233.272792999982</v>
      </c>
      <c r="T23" s="39">
        <v>96240.716777640977</v>
      </c>
      <c r="U23" s="39">
        <v>92787.741544299992</v>
      </c>
      <c r="V23" s="20">
        <f t="shared" si="6"/>
        <v>0.96954112871425957</v>
      </c>
      <c r="W23" s="20">
        <f t="shared" si="7"/>
        <v>0.96412147219020716</v>
      </c>
      <c r="X23" s="21">
        <f t="shared" si="8"/>
        <v>-5.4196565240524075E-3</v>
      </c>
    </row>
    <row r="24" spans="2:25" ht="30.6" customHeight="1" thickBot="1" x14ac:dyDescent="0.35">
      <c r="B24" s="19">
        <v>15</v>
      </c>
      <c r="C24" s="73" t="s">
        <v>30</v>
      </c>
      <c r="D24" s="79">
        <v>1166335.2639874998</v>
      </c>
      <c r="E24" s="79">
        <v>721049.11148426123</v>
      </c>
      <c r="F24" s="34">
        <v>1499263.7966368</v>
      </c>
      <c r="G24" s="34">
        <v>1022431.5125858998</v>
      </c>
      <c r="H24" s="2">
        <f t="shared" ref="H24:H33" si="11">E24/D24</f>
        <v>0.61821770613289895</v>
      </c>
      <c r="I24" s="2">
        <f t="shared" ref="I24:I33" si="12">G24/F24</f>
        <v>0.68195571378396069</v>
      </c>
      <c r="J24" s="3">
        <f t="shared" ref="J24:J33" si="13">I24-H24</f>
        <v>6.3738007651061745E-2</v>
      </c>
      <c r="K24" s="32">
        <v>2069513.6668843001</v>
      </c>
      <c r="L24" s="32">
        <v>1952625.3924206232</v>
      </c>
      <c r="M24" s="80">
        <v>2433892.6834368994</v>
      </c>
      <c r="N24" s="80">
        <v>3028202.3111670436</v>
      </c>
      <c r="O24" s="20">
        <f t="shared" si="9"/>
        <v>0.9435189647045652</v>
      </c>
      <c r="P24" s="20">
        <f t="shared" ref="P24:P33" si="14">N24/M24</f>
        <v>1.2441807035184969</v>
      </c>
      <c r="Q24" s="3">
        <f t="shared" si="10"/>
        <v>0.30066173881393166</v>
      </c>
      <c r="R24" s="38">
        <v>3229634.3115684008</v>
      </c>
      <c r="S24" s="38">
        <v>3298868.9792840118</v>
      </c>
      <c r="T24" s="39">
        <v>3994347.9288125997</v>
      </c>
      <c r="U24" s="39">
        <v>4868531.4131100802</v>
      </c>
      <c r="V24" s="20">
        <f t="shared" si="6"/>
        <v>1.0214373086970296</v>
      </c>
      <c r="W24" s="20">
        <f t="shared" si="7"/>
        <v>1.218855117249976</v>
      </c>
      <c r="X24" s="21">
        <f t="shared" si="8"/>
        <v>0.19741780855294633</v>
      </c>
    </row>
    <row r="25" spans="2:25" ht="30.6" customHeight="1" thickBot="1" x14ac:dyDescent="0.35">
      <c r="B25" s="19">
        <v>16</v>
      </c>
      <c r="C25" s="73" t="s">
        <v>31</v>
      </c>
      <c r="D25" s="79">
        <v>103892.11123559998</v>
      </c>
      <c r="E25" s="79">
        <v>88286.818499199988</v>
      </c>
      <c r="F25" s="34">
        <v>133781.8502635</v>
      </c>
      <c r="G25" s="34">
        <v>109562.65830559999</v>
      </c>
      <c r="H25" s="2">
        <f t="shared" si="11"/>
        <v>0.84979328506462548</v>
      </c>
      <c r="I25" s="2">
        <f t="shared" si="12"/>
        <v>0.81896503965076506</v>
      </c>
      <c r="J25" s="3">
        <f t="shared" si="13"/>
        <v>-3.0828245413860422E-2</v>
      </c>
      <c r="K25" s="32">
        <v>570592.30359219993</v>
      </c>
      <c r="L25" s="32">
        <v>537389.25626049994</v>
      </c>
      <c r="M25" s="80">
        <v>670570.06128390005</v>
      </c>
      <c r="N25" s="80">
        <v>714440.27487289999</v>
      </c>
      <c r="O25" s="20">
        <f t="shared" si="9"/>
        <v>0.94180950720388601</v>
      </c>
      <c r="P25" s="20">
        <f t="shared" si="14"/>
        <v>1.0654222669962394</v>
      </c>
      <c r="Q25" s="3">
        <f t="shared" si="10"/>
        <v>0.12361275979235342</v>
      </c>
      <c r="R25" s="38">
        <v>1554968.4304200001</v>
      </c>
      <c r="S25" s="38">
        <v>1661930.6804819824</v>
      </c>
      <c r="T25" s="39">
        <v>1826471.6041993999</v>
      </c>
      <c r="U25" s="39">
        <v>1936674.0949563</v>
      </c>
      <c r="V25" s="20">
        <f t="shared" si="6"/>
        <v>1.0687874094222554</v>
      </c>
      <c r="W25" s="20">
        <f t="shared" si="7"/>
        <v>1.0603362737770048</v>
      </c>
      <c r="X25" s="21">
        <f t="shared" si="8"/>
        <v>-8.4511356452505737E-3</v>
      </c>
    </row>
    <row r="26" spans="2:25" ht="30.6" customHeight="1" thickBot="1" x14ac:dyDescent="0.35">
      <c r="B26" s="19">
        <v>17</v>
      </c>
      <c r="C26" s="73" t="s">
        <v>32</v>
      </c>
      <c r="D26" s="79">
        <v>66750.849336799991</v>
      </c>
      <c r="E26" s="79">
        <v>51281.070640400001</v>
      </c>
      <c r="F26" s="34">
        <v>85590.939999999988</v>
      </c>
      <c r="G26" s="34">
        <v>70461.77</v>
      </c>
      <c r="H26" s="2">
        <f t="shared" si="11"/>
        <v>0.76824596465664086</v>
      </c>
      <c r="I26" s="2">
        <f t="shared" si="12"/>
        <v>0.82323865119368955</v>
      </c>
      <c r="J26" s="3">
        <f t="shared" si="13"/>
        <v>5.4992686537048696E-2</v>
      </c>
      <c r="K26" s="32">
        <v>136983.23051200001</v>
      </c>
      <c r="L26" s="32">
        <v>112240.5985068</v>
      </c>
      <c r="M26" s="80">
        <v>155070.14999999997</v>
      </c>
      <c r="N26" s="80">
        <v>142074.22999999995</v>
      </c>
      <c r="O26" s="20">
        <f t="shared" si="9"/>
        <v>0.81937473723812859</v>
      </c>
      <c r="P26" s="20">
        <f t="shared" si="14"/>
        <v>0.91619328413624401</v>
      </c>
      <c r="Q26" s="3">
        <f t="shared" si="10"/>
        <v>9.6818546898115421E-2</v>
      </c>
      <c r="R26" s="38">
        <v>234301.64820000003</v>
      </c>
      <c r="S26" s="38">
        <v>330041.44812349998</v>
      </c>
      <c r="T26" s="39">
        <v>277770.26</v>
      </c>
      <c r="U26" s="39">
        <v>481034.4</v>
      </c>
      <c r="V26" s="20">
        <f t="shared" si="6"/>
        <v>1.4086176971396138</v>
      </c>
      <c r="W26" s="20">
        <f t="shared" si="7"/>
        <v>1.7317707086424587</v>
      </c>
      <c r="X26" s="21">
        <f t="shared" si="8"/>
        <v>0.32315301150284492</v>
      </c>
    </row>
    <row r="27" spans="2:25" ht="30.6" customHeight="1" thickBot="1" x14ac:dyDescent="0.35">
      <c r="B27" s="19">
        <v>18</v>
      </c>
      <c r="C27" s="73" t="s">
        <v>33</v>
      </c>
      <c r="D27" s="79">
        <v>32169</v>
      </c>
      <c r="E27" s="81">
        <v>12637</v>
      </c>
      <c r="F27" s="82">
        <v>41510.053105489744</v>
      </c>
      <c r="G27" s="82">
        <v>9936.0256946999816</v>
      </c>
      <c r="H27" s="28">
        <f t="shared" si="11"/>
        <v>0.39283160806988093</v>
      </c>
      <c r="I27" s="28">
        <f t="shared" si="12"/>
        <v>0.23936432144400058</v>
      </c>
      <c r="J27" s="29">
        <f t="shared" si="13"/>
        <v>-0.15346728662588036</v>
      </c>
      <c r="K27" s="83">
        <v>205221</v>
      </c>
      <c r="L27" s="83">
        <v>57795</v>
      </c>
      <c r="M27" s="84">
        <v>272195.60704566172</v>
      </c>
      <c r="N27" s="84">
        <v>103276.00785756487</v>
      </c>
      <c r="O27" s="30">
        <f t="shared" si="9"/>
        <v>0.28162322569327702</v>
      </c>
      <c r="P27" s="30">
        <f t="shared" si="14"/>
        <v>0.3794183491001013</v>
      </c>
      <c r="Q27" s="3">
        <f t="shared" si="10"/>
        <v>9.779512340682428E-2</v>
      </c>
      <c r="R27" s="85">
        <v>400034</v>
      </c>
      <c r="S27" s="85">
        <v>334644</v>
      </c>
      <c r="T27" s="86">
        <v>511164.78372222348</v>
      </c>
      <c r="U27" s="86">
        <v>416429.05189851741</v>
      </c>
      <c r="V27" s="20">
        <f t="shared" si="6"/>
        <v>0.83653889419399352</v>
      </c>
      <c r="W27" s="20">
        <f t="shared" si="7"/>
        <v>0.81466694334094181</v>
      </c>
      <c r="X27" s="21">
        <f t="shared" si="8"/>
        <v>-2.1871950853051714E-2</v>
      </c>
    </row>
    <row r="28" spans="2:25" ht="30.6" customHeight="1" thickBot="1" x14ac:dyDescent="0.35">
      <c r="B28" s="19">
        <v>19</v>
      </c>
      <c r="C28" s="73" t="s">
        <v>34</v>
      </c>
      <c r="D28" s="79">
        <v>0</v>
      </c>
      <c r="E28" s="79">
        <v>0</v>
      </c>
      <c r="F28" s="34">
        <v>0</v>
      </c>
      <c r="G28" s="34">
        <v>0</v>
      </c>
      <c r="H28" s="2">
        <v>0</v>
      </c>
      <c r="I28" s="28" t="e">
        <f t="shared" si="12"/>
        <v>#DIV/0!</v>
      </c>
      <c r="J28" s="29" t="e">
        <f t="shared" si="13"/>
        <v>#DIV/0!</v>
      </c>
      <c r="K28" s="32">
        <v>83912.17</v>
      </c>
      <c r="L28" s="32">
        <v>46643.149999999994</v>
      </c>
      <c r="M28" s="80">
        <v>46153.003868550994</v>
      </c>
      <c r="N28" s="80">
        <v>41267.183699800007</v>
      </c>
      <c r="O28" s="20">
        <v>0</v>
      </c>
      <c r="P28" s="20">
        <f t="shared" si="14"/>
        <v>0.89413863109178426</v>
      </c>
      <c r="Q28" s="3">
        <f t="shared" si="10"/>
        <v>0.89413863109178426</v>
      </c>
      <c r="R28" s="38">
        <v>39045.56</v>
      </c>
      <c r="S28" s="38">
        <v>73193.790000000008</v>
      </c>
      <c r="T28" s="39">
        <v>105018.81131435599</v>
      </c>
      <c r="U28" s="39">
        <v>75634.459685599999</v>
      </c>
      <c r="V28" s="20">
        <f t="shared" si="6"/>
        <v>1.8745739592414608</v>
      </c>
      <c r="W28" s="20">
        <f t="shared" si="7"/>
        <v>0.72019915993146288</v>
      </c>
      <c r="X28" s="21">
        <f t="shared" si="8"/>
        <v>-1.154374799309998</v>
      </c>
    </row>
    <row r="29" spans="2:25" ht="30.6" customHeight="1" thickBot="1" x14ac:dyDescent="0.35">
      <c r="B29" s="19">
        <v>20</v>
      </c>
      <c r="C29" s="73" t="s">
        <v>35</v>
      </c>
      <c r="D29" s="79">
        <v>72118.230566928003</v>
      </c>
      <c r="E29" s="79">
        <v>162193.73201886003</v>
      </c>
      <c r="F29" s="34">
        <v>74059.679999999993</v>
      </c>
      <c r="G29" s="34">
        <v>162521.10000000006</v>
      </c>
      <c r="H29" s="2">
        <f t="shared" si="11"/>
        <v>2.2489976631961195</v>
      </c>
      <c r="I29" s="28">
        <f t="shared" si="12"/>
        <v>2.1944612777154866</v>
      </c>
      <c r="J29" s="29">
        <f t="shared" si="13"/>
        <v>-5.4536385480632887E-2</v>
      </c>
      <c r="K29" s="32">
        <v>230525.748519997</v>
      </c>
      <c r="L29" s="32">
        <v>65075.534586264002</v>
      </c>
      <c r="M29" s="80">
        <v>203277.68999999994</v>
      </c>
      <c r="N29" s="80">
        <v>78630.37</v>
      </c>
      <c r="O29" s="20">
        <f t="shared" si="9"/>
        <v>0.28229182641876993</v>
      </c>
      <c r="P29" s="20">
        <f t="shared" si="14"/>
        <v>0.38681259118991373</v>
      </c>
      <c r="Q29" s="3">
        <f t="shared" si="10"/>
        <v>0.1045207647711438</v>
      </c>
      <c r="R29" s="38">
        <v>618714.20108026499</v>
      </c>
      <c r="S29" s="38">
        <v>298488.53705756908</v>
      </c>
      <c r="T29" s="39">
        <v>627624.25</v>
      </c>
      <c r="U29" s="39">
        <v>396061.85000000003</v>
      </c>
      <c r="V29" s="20">
        <f t="shared" si="6"/>
        <v>0.48243362854192279</v>
      </c>
      <c r="W29" s="20">
        <f t="shared" si="7"/>
        <v>0.63104931015651489</v>
      </c>
      <c r="X29" s="21">
        <f t="shared" si="8"/>
        <v>0.1486156816145921</v>
      </c>
    </row>
    <row r="30" spans="2:25" s="76" customFormat="1" ht="30.6" customHeight="1" thickBot="1" x14ac:dyDescent="0.35">
      <c r="B30" s="19">
        <v>21</v>
      </c>
      <c r="C30" s="73" t="s">
        <v>36</v>
      </c>
      <c r="D30" s="79">
        <v>484074.69020999997</v>
      </c>
      <c r="E30" s="79">
        <v>238578.78221569996</v>
      </c>
      <c r="F30" s="34">
        <v>528427.03279000008</v>
      </c>
      <c r="G30" s="34">
        <v>286506.39757869998</v>
      </c>
      <c r="H30" s="2">
        <f t="shared" si="11"/>
        <v>0.49285531146484929</v>
      </c>
      <c r="I30" s="28">
        <f t="shared" si="12"/>
        <v>0.54218724592115874</v>
      </c>
      <c r="J30" s="29">
        <f t="shared" si="13"/>
        <v>4.9331934456309456E-2</v>
      </c>
      <c r="K30" s="32">
        <v>770664.78499999992</v>
      </c>
      <c r="L30" s="32">
        <v>534286.93866679992</v>
      </c>
      <c r="M30" s="80">
        <v>895577.42174999998</v>
      </c>
      <c r="N30" s="80">
        <v>664759.68910870014</v>
      </c>
      <c r="O30" s="20">
        <f t="shared" si="9"/>
        <v>0.69328059237428374</v>
      </c>
      <c r="P30" s="20">
        <f t="shared" si="14"/>
        <v>0.74226937053608244</v>
      </c>
      <c r="Q30" s="3">
        <f t="shared" si="10"/>
        <v>4.8988778161798696E-2</v>
      </c>
      <c r="R30" s="38">
        <v>1106395.4989700001</v>
      </c>
      <c r="S30" s="38">
        <v>877503.72597839998</v>
      </c>
      <c r="T30" s="39">
        <v>1141358.35779</v>
      </c>
      <c r="U30" s="39">
        <v>1021833.1296031999</v>
      </c>
      <c r="V30" s="20">
        <f t="shared" si="6"/>
        <v>0.79311939247340835</v>
      </c>
      <c r="W30" s="20">
        <f t="shared" si="7"/>
        <v>0.89527808915489471</v>
      </c>
      <c r="X30" s="21">
        <f t="shared" si="8"/>
        <v>0.10215869668148636</v>
      </c>
      <c r="Y30" s="4"/>
    </row>
    <row r="31" spans="2:25" ht="30.6" customHeight="1" thickBot="1" x14ac:dyDescent="0.35">
      <c r="B31" s="19">
        <v>22</v>
      </c>
      <c r="C31" s="73" t="s">
        <v>37</v>
      </c>
      <c r="D31" s="79">
        <v>0</v>
      </c>
      <c r="E31" s="79">
        <v>0</v>
      </c>
      <c r="F31" s="34">
        <v>0</v>
      </c>
      <c r="G31" s="34">
        <v>0</v>
      </c>
      <c r="H31" s="2">
        <v>0</v>
      </c>
      <c r="I31" s="28" t="e">
        <f t="shared" si="12"/>
        <v>#DIV/0!</v>
      </c>
      <c r="J31" s="29" t="e">
        <f t="shared" si="13"/>
        <v>#DIV/0!</v>
      </c>
      <c r="K31" s="32">
        <v>44758.29</v>
      </c>
      <c r="L31" s="32">
        <v>12405.69</v>
      </c>
      <c r="M31" s="80">
        <v>105042</v>
      </c>
      <c r="N31" s="80">
        <v>14556.33401231985</v>
      </c>
      <c r="O31" s="20">
        <f t="shared" si="9"/>
        <v>0.27717077663154693</v>
      </c>
      <c r="P31" s="20">
        <f t="shared" si="14"/>
        <v>0.13857632196949649</v>
      </c>
      <c r="Q31" s="3">
        <f t="shared" si="10"/>
        <v>-0.13859445466205045</v>
      </c>
      <c r="R31" s="38">
        <v>173141.31999999998</v>
      </c>
      <c r="S31" s="38">
        <v>35256.019999999997</v>
      </c>
      <c r="T31" s="39">
        <v>127499.69216822374</v>
      </c>
      <c r="U31" s="39">
        <v>48099.426146988313</v>
      </c>
      <c r="V31" s="20">
        <f t="shared" si="6"/>
        <v>0.20362568565377692</v>
      </c>
      <c r="W31" s="20">
        <f t="shared" si="7"/>
        <v>0.37725131197591977</v>
      </c>
      <c r="X31" s="21">
        <f t="shared" si="8"/>
        <v>0.17362562632214285</v>
      </c>
    </row>
    <row r="32" spans="2:25" ht="30.6" customHeight="1" thickBot="1" x14ac:dyDescent="0.35">
      <c r="B32" s="19">
        <v>23</v>
      </c>
      <c r="C32" s="73" t="s">
        <v>38</v>
      </c>
      <c r="D32" s="79">
        <v>0</v>
      </c>
      <c r="E32" s="79">
        <v>0</v>
      </c>
      <c r="F32" s="34">
        <v>0</v>
      </c>
      <c r="G32" s="34">
        <v>0</v>
      </c>
      <c r="H32" s="2">
        <v>0</v>
      </c>
      <c r="I32" s="28" t="e">
        <f t="shared" si="12"/>
        <v>#DIV/0!</v>
      </c>
      <c r="J32" s="29" t="e">
        <f t="shared" si="13"/>
        <v>#DIV/0!</v>
      </c>
      <c r="K32" s="32">
        <v>36363.438839999995</v>
      </c>
      <c r="L32" s="32">
        <v>158443.08090999947</v>
      </c>
      <c r="M32" s="80">
        <v>49116.482147792995</v>
      </c>
      <c r="N32" s="80">
        <v>248986.4325299997</v>
      </c>
      <c r="O32" s="20">
        <f t="shared" si="9"/>
        <v>4.3572083929452559</v>
      </c>
      <c r="P32" s="20">
        <f t="shared" si="14"/>
        <v>5.0693050813531784</v>
      </c>
      <c r="Q32" s="3">
        <f t="shared" si="10"/>
        <v>0.71209668840792251</v>
      </c>
      <c r="R32" s="38">
        <v>61457.97423</v>
      </c>
      <c r="S32" s="38">
        <v>34269.231503099989</v>
      </c>
      <c r="T32" s="39">
        <v>110365.90528720999</v>
      </c>
      <c r="U32" s="39">
        <v>50741.732719999964</v>
      </c>
      <c r="V32" s="20">
        <f t="shared" si="6"/>
        <v>0.55760431306848801</v>
      </c>
      <c r="W32" s="20">
        <f t="shared" si="7"/>
        <v>0.45975913111891348</v>
      </c>
      <c r="X32" s="21">
        <f t="shared" si="8"/>
        <v>-9.7845181949574533E-2</v>
      </c>
    </row>
    <row r="33" spans="2:25" s="6" customFormat="1" ht="30.6" customHeight="1" thickBot="1" x14ac:dyDescent="0.4">
      <c r="B33" s="19"/>
      <c r="C33" s="13" t="s">
        <v>25</v>
      </c>
      <c r="D33" s="31">
        <v>1961930.7226002275</v>
      </c>
      <c r="E33" s="31">
        <v>1303973.4740038214</v>
      </c>
      <c r="F33" s="22">
        <f>SUM(F22:F32)</f>
        <v>2400069.3527957899</v>
      </c>
      <c r="G33" s="22">
        <f>SUM(G22:G32)</f>
        <v>1689903.5398543</v>
      </c>
      <c r="H33" s="2">
        <f t="shared" si="11"/>
        <v>0.66463787889289572</v>
      </c>
      <c r="I33" s="2">
        <f t="shared" si="12"/>
        <v>0.70410612838573483</v>
      </c>
      <c r="J33" s="3">
        <f t="shared" si="13"/>
        <v>3.9468249492839114E-2</v>
      </c>
      <c r="K33" s="32">
        <v>4326893.3065859498</v>
      </c>
      <c r="L33" s="33">
        <v>3559002.7357913861</v>
      </c>
      <c r="M33" s="34">
        <f>SUM(M22:M32)</f>
        <v>5032596.3998561054</v>
      </c>
      <c r="N33" s="34">
        <f>SUM(N22:N32)</f>
        <v>5132465.3802990289</v>
      </c>
      <c r="O33" s="20">
        <f t="shared" si="9"/>
        <v>0.82253073593800885</v>
      </c>
      <c r="P33" s="20">
        <f t="shared" si="14"/>
        <v>1.0198444247279157</v>
      </c>
      <c r="Q33" s="3">
        <f t="shared" si="10"/>
        <v>0.19731368878990685</v>
      </c>
      <c r="R33" s="35">
        <v>7814227.2993844869</v>
      </c>
      <c r="S33" s="35">
        <v>7156434.6640952835</v>
      </c>
      <c r="T33" s="36">
        <f>SUM(T22:T32)</f>
        <v>9129420.3100716546</v>
      </c>
      <c r="U33" s="36">
        <f>SUM(U22:U32)</f>
        <v>9519867.6223987322</v>
      </c>
      <c r="V33" s="20">
        <f t="shared" si="6"/>
        <v>0.91582115414776633</v>
      </c>
      <c r="W33" s="20">
        <f t="shared" si="7"/>
        <v>1.0427680289729166</v>
      </c>
      <c r="X33" s="21">
        <f t="shared" si="8"/>
        <v>0.12694687482515032</v>
      </c>
      <c r="Y33" s="4"/>
    </row>
    <row r="34" spans="2:25" ht="30.6" customHeight="1" thickBot="1" x14ac:dyDescent="0.4">
      <c r="B34" s="19" t="s">
        <v>39</v>
      </c>
      <c r="C34" s="13" t="s">
        <v>40</v>
      </c>
      <c r="D34" s="87"/>
      <c r="E34" s="87"/>
      <c r="F34" s="13"/>
      <c r="G34" s="13"/>
      <c r="H34" s="26"/>
      <c r="I34" s="26"/>
      <c r="J34" s="3"/>
      <c r="K34" s="77"/>
      <c r="L34" s="77"/>
      <c r="M34" s="3"/>
      <c r="N34" s="3"/>
      <c r="O34" s="27"/>
      <c r="P34" s="20"/>
      <c r="Q34" s="3"/>
      <c r="R34" s="74"/>
      <c r="S34" s="74"/>
      <c r="T34" s="21"/>
      <c r="U34" s="21"/>
      <c r="V34" s="27"/>
      <c r="W34" s="20"/>
      <c r="X34" s="21"/>
    </row>
    <row r="35" spans="2:25" ht="30.6" customHeight="1" thickBot="1" x14ac:dyDescent="0.35">
      <c r="B35" s="19">
        <v>24</v>
      </c>
      <c r="C35" s="73" t="s">
        <v>41</v>
      </c>
      <c r="D35" s="79">
        <v>196.54126329999997</v>
      </c>
      <c r="E35" s="79">
        <v>23.916639999999997</v>
      </c>
      <c r="F35" s="39">
        <v>346.57356090000007</v>
      </c>
      <c r="G35" s="73">
        <v>44.251051799999999</v>
      </c>
      <c r="H35" s="2">
        <f>E35/D35</f>
        <v>0.12168762731261025</v>
      </c>
      <c r="I35" s="2">
        <f>G35/F35</f>
        <v>0.12768155679586921</v>
      </c>
      <c r="J35" s="3">
        <f t="shared" ref="J35:J39" si="15">I35-H35</f>
        <v>5.9939294832589557E-3</v>
      </c>
      <c r="K35" s="32">
        <v>68234.765996299611</v>
      </c>
      <c r="L35" s="32">
        <v>82474.350017078599</v>
      </c>
      <c r="M35" s="39">
        <v>84791.522485000271</v>
      </c>
      <c r="N35" s="80">
        <v>96830.540909499978</v>
      </c>
      <c r="O35" s="20">
        <f>L35/K35</f>
        <v>1.2086851740878133</v>
      </c>
      <c r="P35" s="20">
        <f>N35/M35</f>
        <v>1.1419837511070687</v>
      </c>
      <c r="Q35" s="3">
        <f>P35-O35</f>
        <v>-6.6701422980744551E-2</v>
      </c>
      <c r="R35" s="38">
        <v>435496.66669949557</v>
      </c>
      <c r="S35" s="38">
        <v>200722.39084573122</v>
      </c>
      <c r="T35" s="39">
        <v>527493.12030619977</v>
      </c>
      <c r="U35" s="39">
        <v>235203.47693669994</v>
      </c>
      <c r="V35" s="20">
        <f t="shared" si="6"/>
        <v>0.46090454002081965</v>
      </c>
      <c r="W35" s="20">
        <f t="shared" si="7"/>
        <v>0.44588918391991306</v>
      </c>
      <c r="X35" s="21">
        <f t="shared" si="8"/>
        <v>-1.5015356100906596E-2</v>
      </c>
    </row>
    <row r="36" spans="2:25" ht="30.6" customHeight="1" thickBot="1" x14ac:dyDescent="0.35">
      <c r="B36" s="19">
        <v>25</v>
      </c>
      <c r="C36" s="73" t="s">
        <v>42</v>
      </c>
      <c r="D36" s="79">
        <v>259802.64732289998</v>
      </c>
      <c r="E36" s="79">
        <v>121093.43230659985</v>
      </c>
      <c r="F36" s="39">
        <v>277472.23482279998</v>
      </c>
      <c r="G36" s="39">
        <v>133933.00524280014</v>
      </c>
      <c r="H36" s="2">
        <f>E36/D36</f>
        <v>0.46609776133688463</v>
      </c>
      <c r="I36" s="2">
        <f>G36/F36</f>
        <v>0.48268975570954975</v>
      </c>
      <c r="J36" s="3">
        <f t="shared" si="15"/>
        <v>1.659199437266512E-2</v>
      </c>
      <c r="K36" s="32">
        <v>270700.16007810005</v>
      </c>
      <c r="L36" s="32">
        <v>177877.85580419991</v>
      </c>
      <c r="M36" s="39">
        <v>295757.28141739988</v>
      </c>
      <c r="N36" s="80">
        <v>193915.98817280013</v>
      </c>
      <c r="O36" s="20">
        <f t="shared" ref="O36:O39" si="16">L36/K36</f>
        <v>0.65710288369567327</v>
      </c>
      <c r="P36" s="20">
        <f t="shared" ref="P36:P39" si="17">N36/M36</f>
        <v>0.65565921908488212</v>
      </c>
      <c r="Q36" s="3">
        <f t="shared" ref="Q36:Q39" si="18">P36-O36</f>
        <v>-1.443664610791151E-3</v>
      </c>
      <c r="R36" s="38">
        <v>113999.41738200001</v>
      </c>
      <c r="S36" s="38">
        <v>170256.84366290018</v>
      </c>
      <c r="T36" s="39">
        <v>127078.24646239997</v>
      </c>
      <c r="U36" s="39">
        <v>196184.44685930046</v>
      </c>
      <c r="V36" s="20">
        <f t="shared" si="6"/>
        <v>1.4934887175114893</v>
      </c>
      <c r="W36" s="20">
        <f t="shared" si="7"/>
        <v>1.5438082623948364</v>
      </c>
      <c r="X36" s="21">
        <f t="shared" si="8"/>
        <v>5.0319544883347112E-2</v>
      </c>
    </row>
    <row r="37" spans="2:25" ht="30.6" customHeight="1" thickBot="1" x14ac:dyDescent="0.35">
      <c r="B37" s="19">
        <v>26</v>
      </c>
      <c r="C37" s="73" t="s">
        <v>43</v>
      </c>
      <c r="D37" s="79">
        <v>0</v>
      </c>
      <c r="E37" s="79">
        <v>0</v>
      </c>
      <c r="F37" s="73">
        <v>0</v>
      </c>
      <c r="G37" s="73">
        <v>0</v>
      </c>
      <c r="H37" s="2">
        <v>0</v>
      </c>
      <c r="I37" s="2" t="e">
        <f t="shared" ref="I37:I39" si="19">G37/F37</f>
        <v>#DIV/0!</v>
      </c>
      <c r="J37" s="3" t="e">
        <f t="shared" si="15"/>
        <v>#DIV/0!</v>
      </c>
      <c r="K37" s="32">
        <v>106153.3228313</v>
      </c>
      <c r="L37" s="32">
        <v>22708.682394200005</v>
      </c>
      <c r="M37" s="39">
        <v>82041.134277399993</v>
      </c>
      <c r="N37" s="80">
        <v>29750.116823300003</v>
      </c>
      <c r="O37" s="20">
        <f t="shared" si="16"/>
        <v>0.21392342499055716</v>
      </c>
      <c r="P37" s="20">
        <f t="shared" si="17"/>
        <v>0.3626243967167494</v>
      </c>
      <c r="Q37" s="3">
        <f t="shared" si="18"/>
        <v>0.14870097172619223</v>
      </c>
      <c r="R37" s="38">
        <v>144957.24704769999</v>
      </c>
      <c r="S37" s="38">
        <v>31725.88223990002</v>
      </c>
      <c r="T37" s="39">
        <v>158817.30878699999</v>
      </c>
      <c r="U37" s="39">
        <v>40284.592246999993</v>
      </c>
      <c r="V37" s="20">
        <f t="shared" si="6"/>
        <v>0.21886371937968871</v>
      </c>
      <c r="W37" s="20">
        <f t="shared" si="7"/>
        <v>0.25365366378943133</v>
      </c>
      <c r="X37" s="21">
        <f t="shared" si="8"/>
        <v>3.4789944409742618E-2</v>
      </c>
    </row>
    <row r="38" spans="2:25" ht="30.6" customHeight="1" thickBot="1" x14ac:dyDescent="0.35">
      <c r="B38" s="19">
        <v>27</v>
      </c>
      <c r="C38" s="73" t="s">
        <v>44</v>
      </c>
      <c r="D38" s="79">
        <v>0</v>
      </c>
      <c r="E38" s="79">
        <v>0</v>
      </c>
      <c r="F38" s="73">
        <v>0</v>
      </c>
      <c r="G38" s="73">
        <v>0</v>
      </c>
      <c r="H38" s="2">
        <v>0</v>
      </c>
      <c r="I38" s="2" t="e">
        <f t="shared" si="19"/>
        <v>#DIV/0!</v>
      </c>
      <c r="J38" s="3" t="e">
        <f t="shared" si="15"/>
        <v>#DIV/0!</v>
      </c>
      <c r="K38" s="32">
        <v>7175.3447700000024</v>
      </c>
      <c r="L38" s="32">
        <v>4363.8160319000008</v>
      </c>
      <c r="M38" s="39">
        <v>1318.2372849999999</v>
      </c>
      <c r="N38" s="80">
        <v>4811.0904381000037</v>
      </c>
      <c r="O38" s="20">
        <f t="shared" si="16"/>
        <v>0.60816813293000827</v>
      </c>
      <c r="P38" s="20">
        <f t="shared" si="17"/>
        <v>3.649639175620802</v>
      </c>
      <c r="Q38" s="3">
        <f t="shared" si="18"/>
        <v>3.0414710426907936</v>
      </c>
      <c r="R38" s="38">
        <v>114142.13568000001</v>
      </c>
      <c r="S38" s="38">
        <v>42860.916298299991</v>
      </c>
      <c r="T38" s="39">
        <v>181858.2983297038</v>
      </c>
      <c r="U38" s="39">
        <v>48307.776688099977</v>
      </c>
      <c r="V38" s="20">
        <f t="shared" si="6"/>
        <v>0.37550476905795344</v>
      </c>
      <c r="W38" s="20">
        <f t="shared" si="7"/>
        <v>0.26563416204697671</v>
      </c>
      <c r="X38" s="21">
        <f t="shared" si="8"/>
        <v>-0.10987060701097673</v>
      </c>
    </row>
    <row r="39" spans="2:25" ht="30.6" customHeight="1" thickBot="1" x14ac:dyDescent="0.4">
      <c r="B39" s="19"/>
      <c r="C39" s="13" t="s">
        <v>25</v>
      </c>
      <c r="D39" s="37">
        <v>259999.18858619998</v>
      </c>
      <c r="E39" s="37">
        <v>121117.34894659984</v>
      </c>
      <c r="F39" s="22">
        <f>F35+F36+F37+F38</f>
        <v>277818.80838369997</v>
      </c>
      <c r="G39" s="22">
        <f>G35+G36+G37+G38</f>
        <v>133977.25629460014</v>
      </c>
      <c r="H39" s="2">
        <f t="shared" ref="H39" si="20">E39/D39</f>
        <v>0.46583741128270739</v>
      </c>
      <c r="I39" s="2">
        <f t="shared" si="19"/>
        <v>0.48224688988501463</v>
      </c>
      <c r="J39" s="3">
        <f t="shared" si="15"/>
        <v>1.6409478602307237E-2</v>
      </c>
      <c r="K39" s="38">
        <v>452263.59367569973</v>
      </c>
      <c r="L39" s="38">
        <v>287424.70424737851</v>
      </c>
      <c r="M39" s="39">
        <f>SUM(M35:M38)</f>
        <v>463908.17546480009</v>
      </c>
      <c r="N39" s="39">
        <f>SUM(N35:N38)</f>
        <v>325307.73634370015</v>
      </c>
      <c r="O39" s="20">
        <f t="shared" si="16"/>
        <v>0.6355247432396236</v>
      </c>
      <c r="P39" s="20">
        <f t="shared" si="17"/>
        <v>0.70123303176920082</v>
      </c>
      <c r="Q39" s="3">
        <f t="shared" si="18"/>
        <v>6.5708288529577219E-2</v>
      </c>
      <c r="R39" s="35">
        <v>808595.4668091957</v>
      </c>
      <c r="S39" s="35">
        <v>445566.03304683138</v>
      </c>
      <c r="T39" s="36">
        <f>T35+T36+T37+T38</f>
        <v>995246.9738853036</v>
      </c>
      <c r="U39" s="36">
        <f>U35+U36+U37+U38</f>
        <v>519980.29273110034</v>
      </c>
      <c r="V39" s="20">
        <f t="shared" si="6"/>
        <v>0.55103701583324805</v>
      </c>
      <c r="W39" s="20">
        <f t="shared" si="7"/>
        <v>0.52246357575062075</v>
      </c>
      <c r="X39" s="21">
        <f t="shared" si="8"/>
        <v>-2.8573440082627299E-2</v>
      </c>
    </row>
    <row r="40" spans="2:25" ht="30.6" customHeight="1" thickBot="1" x14ac:dyDescent="0.4">
      <c r="B40" s="19" t="s">
        <v>45</v>
      </c>
      <c r="C40" s="13" t="s">
        <v>46</v>
      </c>
      <c r="D40" s="7"/>
      <c r="E40" s="7"/>
      <c r="F40" s="88"/>
      <c r="G40" s="88"/>
      <c r="H40" s="26"/>
      <c r="I40" s="2"/>
      <c r="J40" s="3"/>
      <c r="K40" s="38"/>
      <c r="L40" s="38"/>
      <c r="M40" s="39"/>
      <c r="N40" s="39"/>
      <c r="O40" s="27"/>
      <c r="P40" s="20"/>
      <c r="Q40" s="3"/>
      <c r="R40" s="74"/>
      <c r="S40" s="74"/>
      <c r="T40" s="21"/>
      <c r="U40" s="21"/>
      <c r="V40" s="27"/>
      <c r="W40" s="20"/>
      <c r="X40" s="21"/>
    </row>
    <row r="41" spans="2:25" ht="30.6" customHeight="1" thickBot="1" x14ac:dyDescent="0.4">
      <c r="B41" s="19">
        <v>28</v>
      </c>
      <c r="C41" s="73" t="s">
        <v>47</v>
      </c>
      <c r="D41" s="37">
        <v>964686</v>
      </c>
      <c r="E41" s="37">
        <v>677873</v>
      </c>
      <c r="F41" s="22">
        <v>1024719.7799999999</v>
      </c>
      <c r="G41" s="22">
        <v>762541.64000000013</v>
      </c>
      <c r="H41" s="2">
        <f>E41/D41</f>
        <v>0.70268771392971396</v>
      </c>
      <c r="I41" s="2">
        <f t="shared" ref="I41:I43" si="21">G41/F41</f>
        <v>0.74414650217838108</v>
      </c>
      <c r="J41" s="3">
        <f t="shared" ref="J41:J43" si="22">I41-H41</f>
        <v>4.1458788248667111E-2</v>
      </c>
      <c r="K41" s="38">
        <v>221672</v>
      </c>
      <c r="L41" s="38">
        <v>153087</v>
      </c>
      <c r="M41" s="39">
        <v>235961.65000000002</v>
      </c>
      <c r="N41" s="39">
        <v>168549.78000000003</v>
      </c>
      <c r="O41" s="20">
        <f>L41/K41</f>
        <v>0.69060142913854705</v>
      </c>
      <c r="P41" s="20">
        <f>N41/M41</f>
        <v>0.71431005843534323</v>
      </c>
      <c r="Q41" s="3">
        <f>P41-O41</f>
        <v>2.370862929679618E-2</v>
      </c>
      <c r="R41" s="38">
        <v>152275</v>
      </c>
      <c r="S41" s="38">
        <v>61412</v>
      </c>
      <c r="T41" s="39">
        <v>209101.8</v>
      </c>
      <c r="U41" s="39">
        <v>72068.079999999987</v>
      </c>
      <c r="V41" s="20">
        <f t="shared" si="6"/>
        <v>0.40329666721392216</v>
      </c>
      <c r="W41" s="20">
        <f t="shared" si="7"/>
        <v>0.3446554740322656</v>
      </c>
      <c r="X41" s="21">
        <f t="shared" si="8"/>
        <v>-5.8641193181656559E-2</v>
      </c>
    </row>
    <row r="42" spans="2:25" ht="30.6" customHeight="1" thickBot="1" x14ac:dyDescent="0.4">
      <c r="B42" s="19"/>
      <c r="C42" s="73"/>
      <c r="D42" s="37"/>
      <c r="E42" s="37"/>
      <c r="F42" s="43"/>
      <c r="G42" s="43"/>
      <c r="H42" s="2"/>
      <c r="I42" s="2"/>
      <c r="J42" s="3"/>
      <c r="K42" s="38"/>
      <c r="L42" s="38"/>
      <c r="M42" s="39"/>
      <c r="N42" s="39"/>
      <c r="O42" s="20"/>
      <c r="P42" s="20"/>
      <c r="Q42" s="3"/>
      <c r="R42" s="38"/>
      <c r="S42" s="38"/>
      <c r="T42" s="39"/>
      <c r="U42" s="39"/>
      <c r="V42" s="20"/>
      <c r="W42" s="20"/>
      <c r="X42" s="21"/>
    </row>
    <row r="43" spans="2:25" ht="30.6" customHeight="1" thickBot="1" x14ac:dyDescent="0.4">
      <c r="B43" s="19"/>
      <c r="C43" s="13" t="s">
        <v>25</v>
      </c>
      <c r="D43" s="7">
        <v>964686</v>
      </c>
      <c r="E43" s="7">
        <v>677873</v>
      </c>
      <c r="F43" s="22">
        <f>F41</f>
        <v>1024719.7799999999</v>
      </c>
      <c r="G43" s="22">
        <f>G41</f>
        <v>762541.64000000013</v>
      </c>
      <c r="H43" s="2">
        <f>E43/D43</f>
        <v>0.70268771392971396</v>
      </c>
      <c r="I43" s="2">
        <f t="shared" si="21"/>
        <v>0.74414650217838108</v>
      </c>
      <c r="J43" s="3">
        <f t="shared" si="22"/>
        <v>4.1458788248667111E-2</v>
      </c>
      <c r="K43" s="38">
        <v>221672</v>
      </c>
      <c r="L43" s="38">
        <v>153087</v>
      </c>
      <c r="M43" s="39">
        <f>M41</f>
        <v>235961.65000000002</v>
      </c>
      <c r="N43" s="39">
        <f>N41</f>
        <v>168549.78000000003</v>
      </c>
      <c r="O43" s="20">
        <f>L43/K43</f>
        <v>0.69060142913854705</v>
      </c>
      <c r="P43" s="20">
        <f>N43/M43</f>
        <v>0.71431005843534323</v>
      </c>
      <c r="Q43" s="3">
        <f>P43-O43</f>
        <v>2.370862929679618E-2</v>
      </c>
      <c r="R43" s="38">
        <v>152275</v>
      </c>
      <c r="S43" s="38">
        <v>61412</v>
      </c>
      <c r="T43" s="39">
        <f>T41</f>
        <v>209101.8</v>
      </c>
      <c r="U43" s="39">
        <f>U41</f>
        <v>72068.079999999987</v>
      </c>
      <c r="V43" s="20">
        <f t="shared" si="6"/>
        <v>0.40329666721392216</v>
      </c>
      <c r="W43" s="20">
        <f t="shared" si="7"/>
        <v>0.3446554740322656</v>
      </c>
      <c r="X43" s="21">
        <f t="shared" si="8"/>
        <v>-5.8641193181656559E-2</v>
      </c>
    </row>
    <row r="44" spans="2:25" ht="30.6" customHeight="1" thickBot="1" x14ac:dyDescent="0.4">
      <c r="B44" s="19" t="s">
        <v>48</v>
      </c>
      <c r="C44" s="13" t="s">
        <v>49</v>
      </c>
      <c r="D44" s="87"/>
      <c r="E44" s="87"/>
      <c r="F44" s="13"/>
      <c r="G44" s="13"/>
      <c r="H44" s="26"/>
      <c r="I44" s="26"/>
      <c r="J44" s="3"/>
      <c r="K44" s="38"/>
      <c r="L44" s="38"/>
      <c r="M44" s="39"/>
      <c r="N44" s="39"/>
      <c r="O44" s="27"/>
      <c r="P44" s="19"/>
      <c r="Q44" s="3"/>
      <c r="R44" s="74"/>
      <c r="S44" s="74"/>
      <c r="T44" s="21"/>
      <c r="U44" s="21"/>
      <c r="V44" s="27"/>
      <c r="W44" s="19"/>
      <c r="X44" s="21"/>
    </row>
    <row r="45" spans="2:25" ht="30.6" customHeight="1" thickBot="1" x14ac:dyDescent="0.4">
      <c r="B45" s="19">
        <v>29</v>
      </c>
      <c r="C45" s="73" t="s">
        <v>50</v>
      </c>
      <c r="D45" s="37">
        <v>1050482</v>
      </c>
      <c r="E45" s="37">
        <v>674789</v>
      </c>
      <c r="F45" s="22">
        <v>1151140.9100000001</v>
      </c>
      <c r="G45" s="22">
        <v>658376.77111510001</v>
      </c>
      <c r="H45" s="2">
        <f>E45/D45</f>
        <v>0.64236131604349245</v>
      </c>
      <c r="I45" s="2">
        <f>G45/F45</f>
        <v>0.57193412673961863</v>
      </c>
      <c r="J45" s="3">
        <f>I45-H45</f>
        <v>-7.0427189303873816E-2</v>
      </c>
      <c r="K45" s="38">
        <v>462030</v>
      </c>
      <c r="L45" s="38">
        <v>302341</v>
      </c>
      <c r="M45" s="39">
        <v>454218.38999999996</v>
      </c>
      <c r="N45" s="39">
        <v>297443.28733970004</v>
      </c>
      <c r="O45" s="20">
        <f>L45/K45</f>
        <v>0.65437525701794252</v>
      </c>
      <c r="P45" s="20">
        <f>N45/M45</f>
        <v>0.65484642165126794</v>
      </c>
      <c r="Q45" s="3">
        <f>P45-O45</f>
        <v>4.7116463332541603E-4</v>
      </c>
      <c r="R45" s="38">
        <v>303887</v>
      </c>
      <c r="S45" s="38">
        <v>103539</v>
      </c>
      <c r="T45" s="39">
        <v>294547.82999999996</v>
      </c>
      <c r="U45" s="39">
        <v>97238.716479900002</v>
      </c>
      <c r="V45" s="20">
        <f t="shared" si="6"/>
        <v>0.34071546331366592</v>
      </c>
      <c r="W45" s="20">
        <f t="shared" si="7"/>
        <v>0.33012878241167154</v>
      </c>
      <c r="X45" s="21">
        <f t="shared" si="8"/>
        <v>-1.0586680901994383E-2</v>
      </c>
    </row>
    <row r="46" spans="2:25" s="6" customFormat="1" ht="30.6" customHeight="1" thickBot="1" x14ac:dyDescent="0.4">
      <c r="B46" s="19"/>
      <c r="C46" s="13" t="s">
        <v>25</v>
      </c>
      <c r="D46" s="37">
        <v>1050482</v>
      </c>
      <c r="E46" s="37">
        <v>674789</v>
      </c>
      <c r="F46" s="22">
        <f>F45</f>
        <v>1151140.9100000001</v>
      </c>
      <c r="G46" s="22">
        <f>G45</f>
        <v>658376.77111510001</v>
      </c>
      <c r="H46" s="2">
        <f>E46/D46</f>
        <v>0.64236131604349245</v>
      </c>
      <c r="I46" s="2">
        <f>G46/F46</f>
        <v>0.57193412673961863</v>
      </c>
      <c r="J46" s="3">
        <f>I46-H46</f>
        <v>-7.0427189303873816E-2</v>
      </c>
      <c r="K46" s="38">
        <v>462030</v>
      </c>
      <c r="L46" s="38">
        <v>302341</v>
      </c>
      <c r="M46" s="39">
        <f>M45</f>
        <v>454218.38999999996</v>
      </c>
      <c r="N46" s="39">
        <f>N45</f>
        <v>297443.28733970004</v>
      </c>
      <c r="O46" s="20">
        <f>L46/K46</f>
        <v>0.65437525701794252</v>
      </c>
      <c r="P46" s="20">
        <f>N46/M46</f>
        <v>0.65484642165126794</v>
      </c>
      <c r="Q46" s="3">
        <f>P46-O46</f>
        <v>4.7116463332541603E-4</v>
      </c>
      <c r="R46" s="40">
        <v>303887</v>
      </c>
      <c r="S46" s="40">
        <v>103539</v>
      </c>
      <c r="T46" s="39">
        <f>T45</f>
        <v>294547.82999999996</v>
      </c>
      <c r="U46" s="39">
        <f>U45</f>
        <v>97238.716479900002</v>
      </c>
      <c r="V46" s="20">
        <f t="shared" si="6"/>
        <v>0.34071546331366592</v>
      </c>
      <c r="W46" s="20">
        <f t="shared" si="7"/>
        <v>0.33012878241167154</v>
      </c>
      <c r="X46" s="21">
        <f t="shared" si="8"/>
        <v>-1.0586680901994383E-2</v>
      </c>
      <c r="Y46" s="4"/>
    </row>
    <row r="47" spans="2:25" ht="30.6" customHeight="1" thickBot="1" x14ac:dyDescent="0.4">
      <c r="B47" s="19"/>
      <c r="C47" s="13" t="s">
        <v>51</v>
      </c>
      <c r="D47" s="7"/>
      <c r="E47" s="7"/>
      <c r="F47" s="88"/>
      <c r="G47" s="88"/>
      <c r="H47" s="26"/>
      <c r="I47" s="26"/>
      <c r="J47" s="3"/>
      <c r="K47" s="38"/>
      <c r="L47" s="38"/>
      <c r="M47" s="39"/>
      <c r="N47" s="39"/>
      <c r="O47" s="27"/>
      <c r="P47" s="19"/>
      <c r="Q47" s="3"/>
      <c r="R47" s="74"/>
      <c r="S47" s="74"/>
      <c r="T47" s="39"/>
      <c r="U47" s="39"/>
      <c r="V47" s="27"/>
      <c r="W47" s="19"/>
      <c r="X47" s="21"/>
    </row>
    <row r="48" spans="2:25" ht="30.6" customHeight="1" thickBot="1" x14ac:dyDescent="0.4">
      <c r="B48" s="19"/>
      <c r="C48" s="13" t="s">
        <v>52</v>
      </c>
      <c r="D48" s="37">
        <v>11121828.897425028</v>
      </c>
      <c r="E48" s="37">
        <v>5945799.2167226225</v>
      </c>
      <c r="F48" s="22">
        <f>F20+F33+F39</f>
        <v>12368396.99134969</v>
      </c>
      <c r="G48" s="22">
        <f>G20+G33+G39</f>
        <v>6048571.644878</v>
      </c>
      <c r="H48" s="26">
        <f>E48/D48</f>
        <v>0.53460624790759181</v>
      </c>
      <c r="I48" s="26">
        <f>G48/F48</f>
        <v>0.48903440349693655</v>
      </c>
      <c r="J48" s="3">
        <f>I48-H48</f>
        <v>-4.557184441065526E-2</v>
      </c>
      <c r="K48" s="38">
        <v>17225515.750727449</v>
      </c>
      <c r="L48" s="38">
        <v>8189312.7113548638</v>
      </c>
      <c r="M48" s="39">
        <f>M20+M33+M39</f>
        <v>18836507.267428905</v>
      </c>
      <c r="N48" s="39">
        <f>N20+N33+N39</f>
        <v>10326590.174411129</v>
      </c>
      <c r="O48" s="27">
        <f>L48/K48</f>
        <v>0.4754175625196605</v>
      </c>
      <c r="P48" s="41">
        <f>N48/M48</f>
        <v>0.54822213204394454</v>
      </c>
      <c r="Q48" s="3">
        <f>P48-O48</f>
        <v>7.2804569524284046E-2</v>
      </c>
      <c r="R48" s="35">
        <v>25643192.318599079</v>
      </c>
      <c r="S48" s="35">
        <v>17580204.217243012</v>
      </c>
      <c r="T48" s="36">
        <f>T20+T33+T39</f>
        <v>28409247.804211963</v>
      </c>
      <c r="U48" s="36">
        <f>U20+U33+U39</f>
        <v>21025357.862242207</v>
      </c>
      <c r="V48" s="27">
        <f t="shared" si="6"/>
        <v>0.68557003351302881</v>
      </c>
      <c r="W48" s="41">
        <f t="shared" si="7"/>
        <v>0.74008850945800053</v>
      </c>
      <c r="X48" s="21">
        <f t="shared" si="8"/>
        <v>5.4518475944971723E-2</v>
      </c>
    </row>
    <row r="49" spans="2:24" ht="30.6" customHeight="1" thickBot="1" x14ac:dyDescent="0.4">
      <c r="B49" s="19"/>
      <c r="C49" s="13" t="s">
        <v>53</v>
      </c>
      <c r="D49" s="7">
        <v>964686</v>
      </c>
      <c r="E49" s="7">
        <v>677873</v>
      </c>
      <c r="F49" s="22">
        <f>F43</f>
        <v>1024719.7799999999</v>
      </c>
      <c r="G49" s="22">
        <f>G43</f>
        <v>762541.64000000013</v>
      </c>
      <c r="H49" s="26">
        <f t="shared" ref="H49:H50" si="23">E49/D49</f>
        <v>0.70268771392971396</v>
      </c>
      <c r="I49" s="26">
        <f t="shared" ref="I49:I50" si="24">G49/F49</f>
        <v>0.74414650217838108</v>
      </c>
      <c r="J49" s="3">
        <f t="shared" ref="J49:J50" si="25">I49-H49</f>
        <v>4.1458788248667111E-2</v>
      </c>
      <c r="K49" s="38">
        <v>221672</v>
      </c>
      <c r="L49" s="42">
        <v>153087</v>
      </c>
      <c r="M49" s="39">
        <f>M43</f>
        <v>235961.65000000002</v>
      </c>
      <c r="N49" s="39">
        <f>N43</f>
        <v>168549.78000000003</v>
      </c>
      <c r="O49" s="27">
        <f t="shared" ref="O49:O50" si="26">L49/K49</f>
        <v>0.69060142913854705</v>
      </c>
      <c r="P49" s="41">
        <f t="shared" ref="P49:P50" si="27">N49/M49</f>
        <v>0.71431005843534323</v>
      </c>
      <c r="Q49" s="3">
        <f t="shared" ref="Q49:Q50" si="28">P49-O49</f>
        <v>2.370862929679618E-2</v>
      </c>
      <c r="R49" s="35">
        <v>152275</v>
      </c>
      <c r="S49" s="35">
        <v>61412</v>
      </c>
      <c r="T49" s="36">
        <f>T43</f>
        <v>209101.8</v>
      </c>
      <c r="U49" s="36">
        <f>U43</f>
        <v>72068.079999999987</v>
      </c>
      <c r="V49" s="27">
        <f t="shared" si="6"/>
        <v>0.40329666721392216</v>
      </c>
      <c r="W49" s="41">
        <f t="shared" si="7"/>
        <v>0.3446554740322656</v>
      </c>
      <c r="X49" s="21">
        <f t="shared" si="8"/>
        <v>-5.8641193181656559E-2</v>
      </c>
    </row>
    <row r="50" spans="2:24" ht="30.6" customHeight="1" thickBot="1" x14ac:dyDescent="0.4">
      <c r="B50" s="19"/>
      <c r="C50" s="13" t="s">
        <v>54</v>
      </c>
      <c r="D50" s="37">
        <v>12086514.897425028</v>
      </c>
      <c r="E50" s="37">
        <v>6623672.2167226225</v>
      </c>
      <c r="F50" s="22">
        <f>F48+F49</f>
        <v>13393116.771349689</v>
      </c>
      <c r="G50" s="22">
        <f>G48+G49</f>
        <v>6811113.2848780006</v>
      </c>
      <c r="H50" s="26">
        <f t="shared" si="23"/>
        <v>0.54802168143058039</v>
      </c>
      <c r="I50" s="26">
        <f t="shared" si="24"/>
        <v>0.50855326666367984</v>
      </c>
      <c r="J50" s="3">
        <f t="shared" si="25"/>
        <v>-3.946841476690055E-2</v>
      </c>
      <c r="K50" s="38">
        <v>17447187.750727449</v>
      </c>
      <c r="L50" s="38">
        <v>8342399.7113548638</v>
      </c>
      <c r="M50" s="39">
        <f>M48+M49</f>
        <v>19072468.917428903</v>
      </c>
      <c r="N50" s="39">
        <f>N48+N49</f>
        <v>10495139.954411129</v>
      </c>
      <c r="O50" s="27">
        <f t="shared" si="26"/>
        <v>0.47815154112771174</v>
      </c>
      <c r="P50" s="41">
        <f t="shared" si="27"/>
        <v>0.55027694630664226</v>
      </c>
      <c r="Q50" s="3">
        <f t="shared" si="28"/>
        <v>7.2125405178930513E-2</v>
      </c>
      <c r="R50" s="35">
        <v>25795467.318599079</v>
      </c>
      <c r="S50" s="35">
        <v>17641616.217243012</v>
      </c>
      <c r="T50" s="36">
        <f>T48+T49</f>
        <v>28618349.604211964</v>
      </c>
      <c r="U50" s="36">
        <f>U48+U49</f>
        <v>21097425.942242205</v>
      </c>
      <c r="V50" s="27">
        <f t="shared" si="6"/>
        <v>0.68390372616056594</v>
      </c>
      <c r="W50" s="41">
        <f t="shared" si="7"/>
        <v>0.73719925271781395</v>
      </c>
      <c r="X50" s="21">
        <f t="shared" si="8"/>
        <v>5.3295526557248007E-2</v>
      </c>
    </row>
    <row r="51" spans="2:24" ht="30.6" customHeight="1" thickBot="1" x14ac:dyDescent="0.4">
      <c r="B51" s="19"/>
      <c r="C51" s="13" t="s">
        <v>55</v>
      </c>
      <c r="D51" s="7"/>
      <c r="E51" s="7"/>
      <c r="F51" s="88"/>
      <c r="G51" s="88"/>
      <c r="H51" s="26"/>
      <c r="I51" s="26"/>
      <c r="J51" s="3"/>
      <c r="K51" s="38"/>
      <c r="L51" s="38"/>
      <c r="M51" s="39"/>
      <c r="N51" s="39"/>
      <c r="O51" s="27"/>
      <c r="P51" s="19"/>
      <c r="Q51" s="3"/>
      <c r="R51" s="40"/>
      <c r="S51" s="40"/>
      <c r="T51" s="36"/>
      <c r="U51" s="36"/>
      <c r="V51" s="27"/>
      <c r="W51" s="19"/>
      <c r="X51" s="21">
        <f t="shared" si="8"/>
        <v>0</v>
      </c>
    </row>
    <row r="52" spans="2:24" ht="30.6" customHeight="1" thickBot="1" x14ac:dyDescent="0.4">
      <c r="B52" s="19"/>
      <c r="C52" s="13" t="s">
        <v>56</v>
      </c>
      <c r="D52" s="37">
        <v>13136996.897425028</v>
      </c>
      <c r="E52" s="37">
        <v>7298461.2167226225</v>
      </c>
      <c r="F52" s="22">
        <f>F50+F46</f>
        <v>14544257.681349689</v>
      </c>
      <c r="G52" s="22">
        <f>G50+G46</f>
        <v>7469490.0559931006</v>
      </c>
      <c r="H52" s="26">
        <f>E52/D52</f>
        <v>0.55556542135997522</v>
      </c>
      <c r="I52" s="26">
        <f>G52/F52</f>
        <v>0.51356970012786107</v>
      </c>
      <c r="J52" s="3">
        <f>I52-H52</f>
        <v>-4.1995721232114147E-2</v>
      </c>
      <c r="K52" s="38">
        <v>17909217.750727449</v>
      </c>
      <c r="L52" s="38">
        <v>8644740.7113548629</v>
      </c>
      <c r="M52" s="39">
        <f>M50+M46</f>
        <v>19526687.307428904</v>
      </c>
      <c r="N52" s="39">
        <f>N50+N46</f>
        <v>10792583.241750829</v>
      </c>
      <c r="O52" s="27">
        <f>L52/K52</f>
        <v>0.48269783927350624</v>
      </c>
      <c r="P52" s="41">
        <f>N52/M52</f>
        <v>0.55270938033840511</v>
      </c>
      <c r="Q52" s="3">
        <f>P52-O52</f>
        <v>7.0011541064898875E-2</v>
      </c>
      <c r="R52" s="35">
        <v>26099354.318599079</v>
      </c>
      <c r="S52" s="35">
        <v>17745155.217243012</v>
      </c>
      <c r="T52" s="36">
        <f>T50+T46</f>
        <v>28912897.434211962</v>
      </c>
      <c r="U52" s="36">
        <f>U50+U46</f>
        <v>21194664.658722106</v>
      </c>
      <c r="V52" s="27">
        <f>S52/R52</f>
        <v>0.67990782456243959</v>
      </c>
      <c r="W52" s="41">
        <f t="shared" si="7"/>
        <v>0.73305225486128378</v>
      </c>
      <c r="X52" s="21">
        <f t="shared" si="8"/>
        <v>5.3144430298844192E-2</v>
      </c>
    </row>
    <row r="53" spans="2:24" ht="20.399999999999999" customHeight="1" x14ac:dyDescent="0.3">
      <c r="W53" s="93" t="s">
        <v>57</v>
      </c>
      <c r="X53" s="93"/>
    </row>
  </sheetData>
  <mergeCells count="22">
    <mergeCell ref="W53:X53"/>
    <mergeCell ref="K6:L6"/>
    <mergeCell ref="M6:N6"/>
    <mergeCell ref="R6:S6"/>
    <mergeCell ref="T6:U6"/>
    <mergeCell ref="B4:B6"/>
    <mergeCell ref="C4:C6"/>
    <mergeCell ref="D4:J4"/>
    <mergeCell ref="K4:Q4"/>
    <mergeCell ref="R4:X4"/>
    <mergeCell ref="H5:J5"/>
    <mergeCell ref="O5:Q5"/>
    <mergeCell ref="V5:X5"/>
    <mergeCell ref="D6:E6"/>
    <mergeCell ref="F6:G6"/>
    <mergeCell ref="I1:J1"/>
    <mergeCell ref="P1:Q1"/>
    <mergeCell ref="W1:X1"/>
    <mergeCell ref="B2:X2"/>
    <mergeCell ref="I3:J3"/>
    <mergeCell ref="P3:Q3"/>
    <mergeCell ref="W3:X3"/>
  </mergeCells>
  <pageMargins left="0.24" right="0" top="0.88" bottom="0.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2024-02-15T04:19:09Z</cp:lastPrinted>
  <dcterms:created xsi:type="dcterms:W3CDTF">2024-02-13T11:39:50Z</dcterms:created>
  <dcterms:modified xsi:type="dcterms:W3CDTF">2024-02-15T04:20:06Z</dcterms:modified>
</cp:coreProperties>
</file>