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8 SLBC\All Annexures\"/>
    </mc:Choice>
  </mc:AlternateContent>
  <bookViews>
    <workbookView xWindow="0" yWindow="0" windowWidth="23040" windowHeight="8784"/>
  </bookViews>
  <sheets>
    <sheet name="Annexure ACP District Wise  168" sheetId="1" r:id="rId1"/>
  </sheets>
  <externalReferences>
    <externalReference r:id="rId2"/>
    <externalReference r:id="rId3"/>
    <externalReference r:id="rId4"/>
  </externalReferences>
  <definedNames>
    <definedName name="_xlnm.Print_Area" localSheetId="0">'Annexure ACP District Wise  168'!$A$1:$Q$67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J84" i="1"/>
  <c r="H84" i="1"/>
  <c r="L65" i="1"/>
  <c r="J65" i="1"/>
  <c r="K65" i="1" s="1"/>
  <c r="I65" i="1"/>
  <c r="F65" i="1"/>
  <c r="C65" i="1"/>
  <c r="N64" i="1"/>
  <c r="M64" i="1"/>
  <c r="J64" i="1"/>
  <c r="K64" i="1" s="1"/>
  <c r="H64" i="1"/>
  <c r="G64" i="1"/>
  <c r="D64" i="1"/>
  <c r="E64" i="1" s="1"/>
  <c r="N63" i="1"/>
  <c r="M63" i="1"/>
  <c r="J63" i="1"/>
  <c r="K63" i="1" s="1"/>
  <c r="H63" i="1"/>
  <c r="G63" i="1"/>
  <c r="D63" i="1"/>
  <c r="E63" i="1" s="1"/>
  <c r="N62" i="1"/>
  <c r="M62" i="1"/>
  <c r="J62" i="1"/>
  <c r="K62" i="1" s="1"/>
  <c r="H62" i="1"/>
  <c r="G62" i="1"/>
  <c r="D62" i="1"/>
  <c r="E62" i="1" s="1"/>
  <c r="N61" i="1"/>
  <c r="M61" i="1"/>
  <c r="K61" i="1"/>
  <c r="G61" i="1"/>
  <c r="H61" i="1" s="1"/>
  <c r="E61" i="1"/>
  <c r="D61" i="1"/>
  <c r="M60" i="1"/>
  <c r="N60" i="1" s="1"/>
  <c r="K60" i="1"/>
  <c r="J60" i="1"/>
  <c r="G60" i="1"/>
  <c r="H60" i="1" s="1"/>
  <c r="E60" i="1"/>
  <c r="D60" i="1"/>
  <c r="M59" i="1"/>
  <c r="N59" i="1" s="1"/>
  <c r="K59" i="1"/>
  <c r="J59" i="1"/>
  <c r="G59" i="1"/>
  <c r="H59" i="1" s="1"/>
  <c r="E59" i="1"/>
  <c r="D59" i="1"/>
  <c r="M58" i="1"/>
  <c r="N58" i="1" s="1"/>
  <c r="K58" i="1"/>
  <c r="J58" i="1"/>
  <c r="G58" i="1"/>
  <c r="H58" i="1" s="1"/>
  <c r="E58" i="1"/>
  <c r="D58" i="1"/>
  <c r="M57" i="1"/>
  <c r="N57" i="1" s="1"/>
  <c r="K57" i="1"/>
  <c r="J57" i="1"/>
  <c r="G57" i="1"/>
  <c r="H57" i="1" s="1"/>
  <c r="E57" i="1"/>
  <c r="D57" i="1"/>
  <c r="M56" i="1"/>
  <c r="N56" i="1" s="1"/>
  <c r="K56" i="1"/>
  <c r="J56" i="1"/>
  <c r="G56" i="1"/>
  <c r="H56" i="1" s="1"/>
  <c r="E56" i="1"/>
  <c r="D56" i="1"/>
  <c r="M55" i="1"/>
  <c r="N55" i="1" s="1"/>
  <c r="K55" i="1"/>
  <c r="J55" i="1"/>
  <c r="G55" i="1"/>
  <c r="H55" i="1" s="1"/>
  <c r="E55" i="1"/>
  <c r="D55" i="1"/>
  <c r="M54" i="1"/>
  <c r="N54" i="1" s="1"/>
  <c r="K54" i="1"/>
  <c r="J54" i="1"/>
  <c r="G54" i="1"/>
  <c r="H54" i="1" s="1"/>
  <c r="E54" i="1"/>
  <c r="D54" i="1"/>
  <c r="M53" i="1"/>
  <c r="N53" i="1" s="1"/>
  <c r="K53" i="1"/>
  <c r="J53" i="1"/>
  <c r="G53" i="1"/>
  <c r="H53" i="1" s="1"/>
  <c r="E53" i="1"/>
  <c r="D53" i="1"/>
  <c r="M52" i="1"/>
  <c r="N52" i="1" s="1"/>
  <c r="K52" i="1"/>
  <c r="J52" i="1"/>
  <c r="G52" i="1"/>
  <c r="H52" i="1" s="1"/>
  <c r="E52" i="1"/>
  <c r="D52" i="1"/>
  <c r="M51" i="1"/>
  <c r="N51" i="1" s="1"/>
  <c r="K51" i="1"/>
  <c r="J51" i="1"/>
  <c r="G51" i="1"/>
  <c r="H51" i="1" s="1"/>
  <c r="E51" i="1"/>
  <c r="D51" i="1"/>
  <c r="M50" i="1"/>
  <c r="N50" i="1" s="1"/>
  <c r="K50" i="1"/>
  <c r="J50" i="1"/>
  <c r="G50" i="1"/>
  <c r="H50" i="1" s="1"/>
  <c r="E50" i="1"/>
  <c r="D50" i="1"/>
  <c r="M49" i="1"/>
  <c r="N49" i="1" s="1"/>
  <c r="K49" i="1"/>
  <c r="J49" i="1"/>
  <c r="G49" i="1"/>
  <c r="H49" i="1" s="1"/>
  <c r="E49" i="1"/>
  <c r="D49" i="1"/>
  <c r="M48" i="1"/>
  <c r="N48" i="1" s="1"/>
  <c r="K48" i="1"/>
  <c r="J48" i="1"/>
  <c r="G48" i="1"/>
  <c r="H48" i="1" s="1"/>
  <c r="E48" i="1"/>
  <c r="D48" i="1"/>
  <c r="M47" i="1"/>
  <c r="N47" i="1" s="1"/>
  <c r="K47" i="1"/>
  <c r="J47" i="1"/>
  <c r="G47" i="1"/>
  <c r="H47" i="1" s="1"/>
  <c r="E47" i="1"/>
  <c r="D47" i="1"/>
  <c r="M46" i="1"/>
  <c r="N46" i="1" s="1"/>
  <c r="K46" i="1"/>
  <c r="J46" i="1"/>
  <c r="G46" i="1"/>
  <c r="H46" i="1" s="1"/>
  <c r="E46" i="1"/>
  <c r="D46" i="1"/>
  <c r="M45" i="1"/>
  <c r="N45" i="1" s="1"/>
  <c r="K45" i="1"/>
  <c r="J45" i="1"/>
  <c r="G45" i="1"/>
  <c r="H45" i="1" s="1"/>
  <c r="E45" i="1"/>
  <c r="D45" i="1"/>
  <c r="M44" i="1"/>
  <c r="N44" i="1" s="1"/>
  <c r="K44" i="1"/>
  <c r="J44" i="1"/>
  <c r="G44" i="1"/>
  <c r="H44" i="1" s="1"/>
  <c r="E44" i="1"/>
  <c r="D44" i="1"/>
  <c r="M43" i="1"/>
  <c r="K43" i="1"/>
  <c r="J43" i="1"/>
  <c r="G43" i="1"/>
  <c r="E43" i="1"/>
  <c r="D43" i="1"/>
  <c r="D65" i="1" s="1"/>
  <c r="E65" i="1" s="1"/>
  <c r="L32" i="1"/>
  <c r="P31" i="1"/>
  <c r="Q31" i="1" s="1"/>
  <c r="L31" i="1"/>
  <c r="J31" i="1"/>
  <c r="K31" i="1" s="1"/>
  <c r="G31" i="1"/>
  <c r="H31" i="1" s="1"/>
  <c r="D31" i="1"/>
  <c r="P30" i="1"/>
  <c r="Q30" i="1" s="1"/>
  <c r="L30" i="1"/>
  <c r="J30" i="1"/>
  <c r="K30" i="1" s="1"/>
  <c r="H30" i="1"/>
  <c r="G30" i="1"/>
  <c r="D30" i="1"/>
  <c r="E30" i="1" s="1"/>
  <c r="Q29" i="1"/>
  <c r="P29" i="1"/>
  <c r="L29" i="1"/>
  <c r="J29" i="1"/>
  <c r="K29" i="1" s="1"/>
  <c r="G29" i="1"/>
  <c r="D29" i="1"/>
  <c r="E29" i="1" s="1"/>
  <c r="P28" i="1"/>
  <c r="Q28" i="1" s="1"/>
  <c r="L28" i="1"/>
  <c r="J28" i="1"/>
  <c r="K28" i="1" s="1"/>
  <c r="G28" i="1"/>
  <c r="H28" i="1" s="1"/>
  <c r="E28" i="1"/>
  <c r="D28" i="1"/>
  <c r="P27" i="1"/>
  <c r="Q27" i="1" s="1"/>
  <c r="L27" i="1"/>
  <c r="J27" i="1"/>
  <c r="K27" i="1" s="1"/>
  <c r="G27" i="1"/>
  <c r="H27" i="1" s="1"/>
  <c r="D27" i="1"/>
  <c r="P26" i="1"/>
  <c r="Q26" i="1" s="1"/>
  <c r="L26" i="1"/>
  <c r="J26" i="1"/>
  <c r="K26" i="1" s="1"/>
  <c r="H26" i="1"/>
  <c r="G26" i="1"/>
  <c r="D26" i="1"/>
  <c r="E26" i="1" s="1"/>
  <c r="Q25" i="1"/>
  <c r="P25" i="1"/>
  <c r="L25" i="1"/>
  <c r="J25" i="1"/>
  <c r="K25" i="1" s="1"/>
  <c r="G25" i="1"/>
  <c r="D25" i="1"/>
  <c r="E25" i="1" s="1"/>
  <c r="P24" i="1"/>
  <c r="Q24" i="1" s="1"/>
  <c r="L24" i="1"/>
  <c r="K24" i="1"/>
  <c r="J24" i="1"/>
  <c r="G24" i="1"/>
  <c r="H24" i="1" s="1"/>
  <c r="E24" i="1"/>
  <c r="D24" i="1"/>
  <c r="M24" i="1" s="1"/>
  <c r="N24" i="1" s="1"/>
  <c r="P23" i="1"/>
  <c r="Q23" i="1" s="1"/>
  <c r="L23" i="1"/>
  <c r="J23" i="1"/>
  <c r="K23" i="1" s="1"/>
  <c r="G23" i="1"/>
  <c r="H23" i="1" s="1"/>
  <c r="D23" i="1"/>
  <c r="P22" i="1"/>
  <c r="Q22" i="1" s="1"/>
  <c r="L22" i="1"/>
  <c r="J22" i="1"/>
  <c r="K22" i="1" s="1"/>
  <c r="G22" i="1"/>
  <c r="H22" i="1" s="1"/>
  <c r="D22" i="1"/>
  <c r="E22" i="1" s="1"/>
  <c r="P21" i="1"/>
  <c r="Q21" i="1" s="1"/>
  <c r="L21" i="1"/>
  <c r="K21" i="1"/>
  <c r="J21" i="1"/>
  <c r="G21" i="1"/>
  <c r="D21" i="1"/>
  <c r="E21" i="1" s="1"/>
  <c r="P20" i="1"/>
  <c r="Q20" i="1" s="1"/>
  <c r="L20" i="1"/>
  <c r="J20" i="1"/>
  <c r="K20" i="1" s="1"/>
  <c r="G20" i="1"/>
  <c r="H20" i="1" s="1"/>
  <c r="D20" i="1"/>
  <c r="P19" i="1"/>
  <c r="Q19" i="1" s="1"/>
  <c r="L19" i="1"/>
  <c r="J19" i="1"/>
  <c r="K19" i="1" s="1"/>
  <c r="G19" i="1"/>
  <c r="H19" i="1" s="1"/>
  <c r="D19" i="1"/>
  <c r="P18" i="1"/>
  <c r="Q18" i="1" s="1"/>
  <c r="L18" i="1"/>
  <c r="J18" i="1"/>
  <c r="K18" i="1" s="1"/>
  <c r="G18" i="1"/>
  <c r="H18" i="1" s="1"/>
  <c r="D18" i="1"/>
  <c r="E18" i="1" s="1"/>
  <c r="Q17" i="1"/>
  <c r="P17" i="1"/>
  <c r="L17" i="1"/>
  <c r="K17" i="1"/>
  <c r="J17" i="1"/>
  <c r="G17" i="1"/>
  <c r="H17" i="1" s="1"/>
  <c r="D17" i="1"/>
  <c r="E17" i="1" s="1"/>
  <c r="P16" i="1"/>
  <c r="Q16" i="1" s="1"/>
  <c r="L16" i="1"/>
  <c r="K16" i="1"/>
  <c r="J16" i="1"/>
  <c r="G16" i="1"/>
  <c r="H16" i="1" s="1"/>
  <c r="D16" i="1"/>
  <c r="E16" i="1" s="1"/>
  <c r="P15" i="1"/>
  <c r="Q15" i="1" s="1"/>
  <c r="L15" i="1"/>
  <c r="J15" i="1"/>
  <c r="K15" i="1" s="1"/>
  <c r="G15" i="1"/>
  <c r="H15" i="1" s="1"/>
  <c r="E15" i="1"/>
  <c r="D15" i="1"/>
  <c r="P14" i="1"/>
  <c r="Q14" i="1" s="1"/>
  <c r="L14" i="1"/>
  <c r="J14" i="1"/>
  <c r="K14" i="1" s="1"/>
  <c r="H14" i="1"/>
  <c r="G14" i="1"/>
  <c r="M14" i="1" s="1"/>
  <c r="N14" i="1" s="1"/>
  <c r="D14" i="1"/>
  <c r="E14" i="1" s="1"/>
  <c r="P13" i="1"/>
  <c r="Q13" i="1" s="1"/>
  <c r="L13" i="1"/>
  <c r="J13" i="1"/>
  <c r="M13" i="1" s="1"/>
  <c r="N13" i="1" s="1"/>
  <c r="H13" i="1"/>
  <c r="G13" i="1"/>
  <c r="D13" i="1"/>
  <c r="E13" i="1" s="1"/>
  <c r="Q12" i="1"/>
  <c r="P12" i="1"/>
  <c r="L12" i="1"/>
  <c r="J12" i="1"/>
  <c r="K12" i="1" s="1"/>
  <c r="G12" i="1"/>
  <c r="H12" i="1" s="1"/>
  <c r="D12" i="1"/>
  <c r="E12" i="1" s="1"/>
  <c r="P11" i="1"/>
  <c r="Q11" i="1" s="1"/>
  <c r="L11" i="1"/>
  <c r="J11" i="1"/>
  <c r="K11" i="1" s="1"/>
  <c r="G11" i="1"/>
  <c r="H11" i="1" s="1"/>
  <c r="D11" i="1"/>
  <c r="P10" i="1"/>
  <c r="Q10" i="1" s="1"/>
  <c r="L10" i="1"/>
  <c r="J10" i="1"/>
  <c r="K10" i="1" s="1"/>
  <c r="H10" i="1"/>
  <c r="G10" i="1"/>
  <c r="D10" i="1"/>
  <c r="E10" i="1" s="1"/>
  <c r="P9" i="1"/>
  <c r="Q9" i="1" s="1"/>
  <c r="L9" i="1"/>
  <c r="J9" i="1"/>
  <c r="G9" i="1"/>
  <c r="H9" i="1" s="1"/>
  <c r="D9" i="1"/>
  <c r="M22" i="1" l="1"/>
  <c r="N22" i="1" s="1"/>
  <c r="K13" i="1"/>
  <c r="M17" i="1"/>
  <c r="N17" i="1" s="1"/>
  <c r="M18" i="1"/>
  <c r="N18" i="1" s="1"/>
  <c r="M20" i="1"/>
  <c r="N20" i="1" s="1"/>
  <c r="E20" i="1"/>
  <c r="M26" i="1"/>
  <c r="N26" i="1" s="1"/>
  <c r="M28" i="1"/>
  <c r="N28" i="1" s="1"/>
  <c r="M30" i="1"/>
  <c r="N30" i="1" s="1"/>
  <c r="J32" i="1"/>
  <c r="K32" i="1" s="1"/>
  <c r="P32" i="1"/>
  <c r="Q32" i="1" s="1"/>
  <c r="D32" i="1"/>
  <c r="M11" i="1"/>
  <c r="N11" i="1" s="1"/>
  <c r="M12" i="1"/>
  <c r="N12" i="1" s="1"/>
  <c r="M25" i="1"/>
  <c r="N25" i="1" s="1"/>
  <c r="H25" i="1"/>
  <c r="G32" i="1"/>
  <c r="H32" i="1" s="1"/>
  <c r="M9" i="1"/>
  <c r="N9" i="1" s="1"/>
  <c r="M10" i="1"/>
  <c r="N10" i="1" s="1"/>
  <c r="E11" i="1"/>
  <c r="M15" i="1"/>
  <c r="N15" i="1" s="1"/>
  <c r="M16" i="1"/>
  <c r="N16" i="1" s="1"/>
  <c r="M21" i="1"/>
  <c r="N21" i="1" s="1"/>
  <c r="H21" i="1"/>
  <c r="M27" i="1"/>
  <c r="N27" i="1" s="1"/>
  <c r="E27" i="1"/>
  <c r="H29" i="1"/>
  <c r="M29" i="1"/>
  <c r="N29" i="1" s="1"/>
  <c r="M65" i="1"/>
  <c r="N65" i="1" s="1"/>
  <c r="N43" i="1"/>
  <c r="M19" i="1"/>
  <c r="N19" i="1" s="1"/>
  <c r="E19" i="1"/>
  <c r="M23" i="1"/>
  <c r="N23" i="1" s="1"/>
  <c r="E23" i="1"/>
  <c r="M31" i="1"/>
  <c r="N31" i="1" s="1"/>
  <c r="E31" i="1"/>
  <c r="H43" i="1"/>
  <c r="G65" i="1"/>
  <c r="H65" i="1" s="1"/>
  <c r="E9" i="1"/>
  <c r="K9" i="1"/>
  <c r="M32" i="1" l="1"/>
  <c r="N32" i="1" s="1"/>
  <c r="E32" i="1"/>
</calcChain>
</file>

<file path=xl/sharedStrings.xml><?xml version="1.0" encoding="utf-8"?>
<sst xmlns="http://schemas.openxmlformats.org/spreadsheetml/2006/main" count="93" uniqueCount="43">
  <si>
    <t>PUNJAB</t>
  </si>
  <si>
    <t>No. in actuals,     Amount in cr</t>
  </si>
  <si>
    <t>District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</si>
  <si>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</si>
  <si>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</si>
  <si>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</si>
  <si>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</si>
  <si>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Non Priority Sector</t>
  </si>
  <si>
    <t>Target</t>
  </si>
  <si>
    <t>Achievement</t>
  </si>
  <si>
    <t>% age Achievement</t>
  </si>
  <si>
    <t>AMRITSAR</t>
  </si>
  <si>
    <t>BARNALA</t>
  </si>
  <si>
    <t>BATHINDA</t>
  </si>
  <si>
    <t>FARIDKOT</t>
  </si>
  <si>
    <t>FATEHGARH SAHIB</t>
  </si>
  <si>
    <t>FAZILKA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</si>
  <si>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</si>
  <si>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</si>
  <si>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</si>
  <si>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</si>
  <si>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</si>
  <si>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</si>
  <si>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</si>
  <si>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</si>
  <si>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MUKTSAR SAHIB</t>
  </si>
  <si>
    <t>PATHANKOT</t>
  </si>
  <si>
    <t>PATIALA</t>
  </si>
  <si>
    <t>RUPNAGAR</t>
  </si>
  <si>
    <t>SANGRUR</t>
  </si>
  <si>
    <t>SAS NAGAR</t>
  </si>
  <si>
    <t>SBS NAGAR</t>
  </si>
  <si>
    <t xml:space="preserve">TARN TARAN </t>
  </si>
  <si>
    <t>MALERKOTLA</t>
  </si>
  <si>
    <t>TOTAL</t>
  </si>
  <si>
    <t>SLBC Punjab</t>
  </si>
  <si>
    <t xml:space="preserve"> DISTRICT WISE ACHIEVEMENTS VIS A VIS TARGETS  UNDER ANNUAL CREDIT PLAN 2020-21 UPTO JUNE 2020</t>
  </si>
  <si>
    <t>No. in actuals,     Amount in thousands</t>
  </si>
  <si>
    <t>% age Achivement</t>
  </si>
  <si>
    <t>MUKATSAR</t>
  </si>
  <si>
    <t>ROPAR</t>
  </si>
  <si>
    <t xml:space="preserve"> DISTRICT WISE ACHIEVEMENTS VIS A VIS TARGETS  UNDER ANNUAL CREDIT PLAN 2023-24 UPTO MARCH 2024</t>
  </si>
  <si>
    <t>Annexure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</si>
</sst>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ahoma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sz val="11"/>
      <color indexed="8"/>
      <name val="Calibri"/>
      <family val="2"/>
    </font>
    <font>
      <b/>
      <sz val="20"/>
      <name val="Tahoma"/>
      <family val="2"/>
      <charset val="1"/>
    </font>
    <font>
      <b/>
      <sz val="14"/>
      <name val="Tahoma"/>
      <family val="2"/>
      <charset val="1"/>
    </font>
    <font>
      <b/>
      <sz val="18"/>
      <name val="Tahoma"/>
      <family val="2"/>
      <charset val="1"/>
    </font>
    <font>
      <b/>
      <sz val="16"/>
      <name val="Tahoma"/>
      <family val="2"/>
      <charset val="1"/>
    </font>
    <font>
      <b/>
      <sz val="12"/>
      <name val="Tahoma"/>
      <family val="2"/>
      <charset val="1"/>
    </font>
    <font>
      <b/>
      <sz val="11"/>
      <name val="Tahoma"/>
      <family val="2"/>
    </font>
    <font>
      <b/>
      <sz val="14"/>
      <name val="Tahoma"/>
      <family val="2"/>
    </font>
    <font>
      <b/>
      <sz val="1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8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b/>
      <sz val="11"/>
      <color indexed="8"/>
      <name val="Tahoma"/>
      <family val="2"/>
      <charset val="1"/>
    </font>
    <font>
      <sz val="11"/>
      <color indexed="8"/>
      <name val="Tahoma"/>
      <family val="2"/>
      <charset val="1"/>
    </font>
    <font>
      <b/>
      <sz val="14"/>
      <color theme="1"/>
      <name val="Tahoma"/>
      <family val="2"/>
    </font>
    <font>
      <sz val="14"/>
      <name val="Calibri"/>
      <family val="2"/>
      <charset val="1"/>
    </font>
    <font>
      <sz val="16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4"/>
      <color indexed="8"/>
      <name val="Tahoma"/>
      <family val="2"/>
      <charset val="1"/>
    </font>
    <font>
      <b/>
      <sz val="14"/>
      <color theme="1"/>
      <name val="Tahoma"/>
      <family val="2"/>
      <charset val="1"/>
    </font>
    <font>
      <sz val="14"/>
      <color theme="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41">
    <xf numFmtId="0" fontId="0" fillId="0" borderId="0" xfId="0"/>
    <xf numFmtId="0" fontId="3" fillId="0" borderId="0" xfId="0" applyFont="1" applyFill="1"/>
    <xf numFmtId="0" fontId="5" fillId="0" borderId="0" xfId="0" applyFont="1"/>
    <xf numFmtId="0" fontId="12" fillId="0" borderId="19" xfId="2" applyFont="1" applyFill="1" applyBorder="1" applyAlignment="1">
      <alignment horizontal="center" vertical="center" wrapText="1"/>
    </xf>
    <xf numFmtId="0" fontId="12" fillId="0" borderId="20" xfId="2" applyFont="1" applyFill="1" applyBorder="1" applyAlignment="1">
      <alignment horizontal="center" vertical="center" wrapText="1"/>
    </xf>
    <xf numFmtId="0" fontId="12" fillId="0" borderId="21" xfId="2" applyFont="1" applyFill="1" applyBorder="1" applyAlignment="1">
      <alignment horizontal="center" vertical="center" wrapText="1"/>
    </xf>
    <xf numFmtId="0" fontId="12" fillId="0" borderId="22" xfId="2" applyFont="1" applyFill="1" applyBorder="1" applyAlignment="1">
      <alignment horizontal="center" vertical="center" wrapText="1"/>
    </xf>
    <xf numFmtId="0" fontId="13" fillId="0" borderId="23" xfId="0" applyFont="1" applyFill="1" applyBorder="1"/>
    <xf numFmtId="1" fontId="14" fillId="0" borderId="24" xfId="2" applyNumberFormat="1" applyFont="1" applyFill="1" applyBorder="1" applyAlignment="1">
      <alignment horizontal="right"/>
    </xf>
    <xf numFmtId="1" fontId="14" fillId="0" borderId="25" xfId="2" applyNumberFormat="1" applyFont="1" applyFill="1" applyBorder="1" applyAlignment="1">
      <alignment horizontal="right"/>
    </xf>
    <xf numFmtId="9" fontId="14" fillId="0" borderId="26" xfId="1" applyFont="1" applyFill="1" applyBorder="1" applyAlignment="1">
      <alignment horizontal="right"/>
    </xf>
    <xf numFmtId="1" fontId="14" fillId="0" borderId="27" xfId="2" applyNumberFormat="1" applyFont="1" applyFill="1" applyBorder="1" applyAlignment="1">
      <alignment horizontal="right"/>
    </xf>
    <xf numFmtId="0" fontId="13" fillId="0" borderId="9" xfId="0" applyFont="1" applyFill="1" applyBorder="1"/>
    <xf numFmtId="0" fontId="0" fillId="0" borderId="0" xfId="0" applyFill="1"/>
    <xf numFmtId="0" fontId="0" fillId="2" borderId="0" xfId="0" applyFill="1"/>
    <xf numFmtId="0" fontId="13" fillId="0" borderId="28" xfId="0" applyFont="1" applyFill="1" applyBorder="1"/>
    <xf numFmtId="1" fontId="14" fillId="0" borderId="29" xfId="2" applyNumberFormat="1" applyFont="1" applyFill="1" applyBorder="1" applyAlignment="1">
      <alignment horizontal="right"/>
    </xf>
    <xf numFmtId="9" fontId="14" fillId="0" borderId="30" xfId="1" applyFont="1" applyFill="1" applyBorder="1" applyAlignment="1">
      <alignment horizontal="right"/>
    </xf>
    <xf numFmtId="1" fontId="14" fillId="0" borderId="31" xfId="2" applyNumberFormat="1" applyFont="1" applyFill="1" applyBorder="1" applyAlignment="1">
      <alignment horizontal="right"/>
    </xf>
    <xf numFmtId="1" fontId="14" fillId="0" borderId="32" xfId="2" applyNumberFormat="1" applyFont="1" applyFill="1" applyBorder="1" applyAlignment="1">
      <alignment horizontal="right"/>
    </xf>
    <xf numFmtId="0" fontId="13" fillId="0" borderId="1" xfId="0" applyFont="1" applyFill="1" applyBorder="1"/>
    <xf numFmtId="1" fontId="14" fillId="0" borderId="14" xfId="2" applyNumberFormat="1" applyFont="1" applyFill="1" applyBorder="1" applyAlignment="1">
      <alignment horizontal="right"/>
    </xf>
    <xf numFmtId="1" fontId="14" fillId="0" borderId="15" xfId="2" applyNumberFormat="1" applyFont="1" applyFill="1" applyBorder="1" applyAlignment="1">
      <alignment horizontal="right"/>
    </xf>
    <xf numFmtId="9" fontId="14" fillId="0" borderId="16" xfId="1" applyFont="1" applyFill="1" applyBorder="1" applyAlignment="1">
      <alignment horizontal="right"/>
    </xf>
    <xf numFmtId="1" fontId="14" fillId="0" borderId="17" xfId="2" applyNumberFormat="1" applyFont="1" applyFill="1" applyBorder="1" applyAlignment="1">
      <alignment horizontal="right"/>
    </xf>
    <xf numFmtId="0" fontId="2" fillId="0" borderId="0" xfId="0" applyFont="1"/>
    <xf numFmtId="0" fontId="15" fillId="0" borderId="0" xfId="0" applyFont="1" applyFill="1"/>
    <xf numFmtId="0" fontId="16" fillId="0" borderId="0" xfId="0" applyFont="1" applyFill="1"/>
    <xf numFmtId="0" fontId="0" fillId="0" borderId="0" xfId="0" applyFont="1" applyFill="1"/>
    <xf numFmtId="0" fontId="0" fillId="0" borderId="0" xfId="0" applyFont="1"/>
    <xf numFmtId="0" fontId="23" fillId="0" borderId="42" xfId="2" applyFont="1" applyFill="1" applyBorder="1" applyAlignment="1">
      <alignment horizontal="center" vertical="center" wrapText="1"/>
    </xf>
    <xf numFmtId="0" fontId="24" fillId="0" borderId="42" xfId="2" applyFont="1" applyFill="1" applyBorder="1" applyAlignment="1">
      <alignment horizontal="center" vertical="center" wrapText="1"/>
    </xf>
    <xf numFmtId="0" fontId="25" fillId="2" borderId="9" xfId="0" applyFont="1" applyFill="1" applyBorder="1"/>
    <xf numFmtId="1" fontId="26" fillId="0" borderId="5" xfId="2" applyNumberFormat="1" applyFont="1" applyFill="1" applyBorder="1" applyAlignment="1">
      <alignment horizontal="right"/>
    </xf>
    <xf numFmtId="1" fontId="26" fillId="0" borderId="6" xfId="2" applyNumberFormat="1" applyFont="1" applyFill="1" applyBorder="1" applyAlignment="1">
      <alignment horizontal="right"/>
    </xf>
    <xf numFmtId="9" fontId="26" fillId="0" borderId="43" xfId="1" applyFont="1" applyFill="1" applyBorder="1" applyAlignment="1">
      <alignment horizontal="right"/>
    </xf>
    <xf numFmtId="1" fontId="27" fillId="0" borderId="44" xfId="0" applyNumberFormat="1" applyFont="1" applyFill="1" applyBorder="1" applyAlignment="1">
      <alignment horizontal="right"/>
    </xf>
    <xf numFmtId="1" fontId="22" fillId="0" borderId="6" xfId="2" applyNumberFormat="1" applyFont="1" applyFill="1" applyBorder="1" applyAlignment="1">
      <alignment horizontal="right"/>
    </xf>
    <xf numFmtId="9" fontId="26" fillId="0" borderId="7" xfId="1" applyFont="1" applyFill="1" applyBorder="1" applyAlignment="1">
      <alignment horizontal="right"/>
    </xf>
    <xf numFmtId="1" fontId="28" fillId="0" borderId="44" xfId="0" applyNumberFormat="1" applyFont="1" applyFill="1" applyBorder="1" applyAlignment="1">
      <alignment horizontal="right"/>
    </xf>
    <xf numFmtId="1" fontId="29" fillId="0" borderId="6" xfId="2" applyNumberFormat="1" applyFont="1" applyFill="1" applyBorder="1" applyAlignment="1">
      <alignment horizontal="right"/>
    </xf>
    <xf numFmtId="1" fontId="30" fillId="2" borderId="5" xfId="2" applyNumberFormat="1" applyFont="1" applyFill="1" applyBorder="1" applyAlignment="1">
      <alignment horizontal="right" wrapText="1"/>
    </xf>
    <xf numFmtId="9" fontId="26" fillId="2" borderId="7" xfId="1" applyFont="1" applyFill="1" applyBorder="1" applyAlignment="1">
      <alignment horizontal="right"/>
    </xf>
    <xf numFmtId="1" fontId="26" fillId="0" borderId="45" xfId="2" applyNumberFormat="1" applyFont="1" applyFill="1" applyBorder="1" applyAlignment="1">
      <alignment horizontal="right"/>
    </xf>
    <xf numFmtId="1" fontId="26" fillId="0" borderId="44" xfId="2" applyNumberFormat="1" applyFont="1" applyFill="1" applyBorder="1" applyAlignment="1">
      <alignment horizontal="right"/>
    </xf>
    <xf numFmtId="1" fontId="22" fillId="0" borderId="44" xfId="2" applyNumberFormat="1" applyFont="1" applyFill="1" applyBorder="1" applyAlignment="1">
      <alignment horizontal="right"/>
    </xf>
    <xf numFmtId="1" fontId="29" fillId="0" borderId="44" xfId="2" applyNumberFormat="1" applyFont="1" applyFill="1" applyBorder="1" applyAlignment="1">
      <alignment horizontal="right"/>
    </xf>
    <xf numFmtId="1" fontId="26" fillId="0" borderId="10" xfId="2" applyNumberFormat="1" applyFont="1" applyFill="1" applyBorder="1" applyAlignment="1">
      <alignment horizontal="right"/>
    </xf>
    <xf numFmtId="1" fontId="26" fillId="0" borderId="11" xfId="2" applyNumberFormat="1" applyFont="1" applyFill="1" applyBorder="1" applyAlignment="1">
      <alignment horizontal="right"/>
    </xf>
    <xf numFmtId="1" fontId="22" fillId="0" borderId="11" xfId="2" applyNumberFormat="1" applyFont="1" applyFill="1" applyBorder="1" applyAlignment="1">
      <alignment horizontal="right"/>
    </xf>
    <xf numFmtId="1" fontId="29" fillId="0" borderId="11" xfId="2" applyNumberFormat="1" applyFont="1" applyFill="1" applyBorder="1" applyAlignment="1">
      <alignment horizontal="right"/>
    </xf>
    <xf numFmtId="1" fontId="30" fillId="2" borderId="46" xfId="2" applyNumberFormat="1" applyFont="1" applyFill="1" applyBorder="1" applyAlignment="1">
      <alignment horizontal="right" wrapText="1"/>
    </xf>
    <xf numFmtId="0" fontId="0" fillId="2" borderId="0" xfId="0" applyFont="1" applyFill="1"/>
    <xf numFmtId="1" fontId="31" fillId="0" borderId="44" xfId="2" applyNumberFormat="1" applyFont="1" applyFill="1" applyBorder="1" applyAlignment="1">
      <alignment horizontal="right"/>
    </xf>
    <xf numFmtId="9" fontId="32" fillId="0" borderId="7" xfId="1" applyFont="1" applyFill="1" applyBorder="1" applyAlignment="1">
      <alignment horizontal="right"/>
    </xf>
    <xf numFmtId="1" fontId="22" fillId="0" borderId="47" xfId="2" applyNumberFormat="1" applyFont="1" applyFill="1" applyBorder="1" applyAlignment="1">
      <alignment horizontal="center"/>
    </xf>
    <xf numFmtId="1" fontId="31" fillId="2" borderId="46" xfId="2" applyNumberFormat="1" applyFont="1" applyFill="1" applyBorder="1" applyAlignment="1">
      <alignment horizontal="right" wrapText="1"/>
    </xf>
    <xf numFmtId="9" fontId="32" fillId="2" borderId="7" xfId="1" applyFont="1" applyFill="1" applyBorder="1" applyAlignment="1">
      <alignment horizontal="right"/>
    </xf>
    <xf numFmtId="1" fontId="26" fillId="0" borderId="24" xfId="2" applyNumberFormat="1" applyFont="1" applyFill="1" applyBorder="1" applyAlignment="1">
      <alignment horizontal="right"/>
    </xf>
    <xf numFmtId="1" fontId="26" fillId="0" borderId="25" xfId="2" applyNumberFormat="1" applyFont="1" applyFill="1" applyBorder="1" applyAlignment="1">
      <alignment horizontal="right"/>
    </xf>
    <xf numFmtId="1" fontId="22" fillId="0" borderId="25" xfId="2" applyNumberFormat="1" applyFont="1" applyFill="1" applyBorder="1" applyAlignment="1">
      <alignment horizontal="right"/>
    </xf>
    <xf numFmtId="1" fontId="29" fillId="0" borderId="25" xfId="2" applyNumberFormat="1" applyFont="1" applyFill="1" applyBorder="1" applyAlignment="1">
      <alignment horizontal="right"/>
    </xf>
    <xf numFmtId="1" fontId="30" fillId="2" borderId="24" xfId="2" applyNumberFormat="1" applyFont="1" applyFill="1" applyBorder="1" applyAlignment="1">
      <alignment horizontal="right" wrapText="1"/>
    </xf>
    <xf numFmtId="0" fontId="25" fillId="2" borderId="28" xfId="0" applyFont="1" applyFill="1" applyBorder="1"/>
    <xf numFmtId="9" fontId="26" fillId="0" borderId="48" xfId="1" applyFont="1" applyFill="1" applyBorder="1" applyAlignment="1">
      <alignment horizontal="right"/>
    </xf>
    <xf numFmtId="1" fontId="27" fillId="0" borderId="11" xfId="0" applyNumberFormat="1" applyFont="1" applyFill="1" applyBorder="1" applyAlignment="1">
      <alignment horizontal="right"/>
    </xf>
    <xf numFmtId="9" fontId="26" fillId="0" borderId="49" xfId="1" applyFont="1" applyFill="1" applyBorder="1" applyAlignment="1">
      <alignment horizontal="right"/>
    </xf>
    <xf numFmtId="1" fontId="28" fillId="0" borderId="11" xfId="0" applyNumberFormat="1" applyFont="1" applyFill="1" applyBorder="1" applyAlignment="1">
      <alignment horizontal="right"/>
    </xf>
    <xf numFmtId="9" fontId="26" fillId="2" borderId="49" xfId="1" applyFont="1" applyFill="1" applyBorder="1" applyAlignment="1">
      <alignment horizontal="right"/>
    </xf>
    <xf numFmtId="0" fontId="25" fillId="2" borderId="50" xfId="0" applyFont="1" applyFill="1" applyBorder="1"/>
    <xf numFmtId="9" fontId="26" fillId="0" borderId="50" xfId="1" applyFont="1" applyFill="1" applyBorder="1" applyAlignment="1">
      <alignment horizontal="right"/>
    </xf>
    <xf numFmtId="9" fontId="26" fillId="0" borderId="51" xfId="1" applyFont="1" applyFill="1" applyBorder="1" applyAlignment="1">
      <alignment horizontal="right"/>
    </xf>
    <xf numFmtId="1" fontId="26" fillId="2" borderId="45" xfId="2" applyNumberFormat="1" applyFont="1" applyFill="1" applyBorder="1" applyAlignment="1">
      <alignment horizontal="right"/>
    </xf>
    <xf numFmtId="9" fontId="26" fillId="2" borderId="44" xfId="1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25" fillId="0" borderId="0" xfId="0" applyFont="1" applyFill="1" applyBorder="1"/>
    <xf numFmtId="1" fontId="26" fillId="0" borderId="0" xfId="2" applyNumberFormat="1" applyFont="1" applyFill="1" applyBorder="1" applyAlignment="1">
      <alignment horizontal="right"/>
    </xf>
    <xf numFmtId="1" fontId="27" fillId="0" borderId="0" xfId="0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1" fontId="26" fillId="2" borderId="0" xfId="2" applyNumberFormat="1" applyFont="1" applyFill="1" applyBorder="1" applyAlignment="1">
      <alignment horizontal="right"/>
    </xf>
    <xf numFmtId="1" fontId="28" fillId="2" borderId="0" xfId="0" applyNumberFormat="1" applyFont="1" applyFill="1" applyBorder="1" applyAlignment="1">
      <alignment horizontal="right"/>
    </xf>
    <xf numFmtId="1" fontId="30" fillId="2" borderId="0" xfId="2" applyNumberFormat="1" applyFont="1" applyFill="1" applyBorder="1" applyAlignment="1">
      <alignment horizontal="right" wrapText="1"/>
    </xf>
    <xf numFmtId="0" fontId="0" fillId="0" borderId="0" xfId="0" applyBorder="1"/>
    <xf numFmtId="1" fontId="30" fillId="0" borderId="44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1" fontId="24" fillId="0" borderId="0" xfId="2" applyNumberFormat="1" applyFont="1" applyFill="1" applyBorder="1" applyAlignment="1">
      <alignment horizontal="left" vertical="center"/>
    </xf>
    <xf numFmtId="1" fontId="22" fillId="0" borderId="0" xfId="2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4" fillId="0" borderId="39" xfId="0" applyFont="1" applyFill="1" applyBorder="1" applyAlignment="1">
      <alignment horizontal="right"/>
    </xf>
    <xf numFmtId="0" fontId="17" fillId="0" borderId="35" xfId="0" applyFont="1" applyFill="1" applyBorder="1" applyAlignment="1">
      <alignment horizontal="right" vertical="center"/>
    </xf>
    <xf numFmtId="0" fontId="22" fillId="0" borderId="1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3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/>
    </xf>
    <xf numFmtId="0" fontId="18" fillId="3" borderId="2" xfId="2" applyFont="1" applyFill="1" applyBorder="1" applyAlignment="1">
      <alignment horizontal="center"/>
    </xf>
    <xf numFmtId="0" fontId="18" fillId="3" borderId="3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/>
    </xf>
    <xf numFmtId="0" fontId="19" fillId="0" borderId="2" xfId="2" applyFont="1" applyFill="1" applyBorder="1" applyAlignment="1">
      <alignment horizontal="center"/>
    </xf>
    <xf numFmtId="0" fontId="19" fillId="0" borderId="3" xfId="2" applyFont="1" applyFill="1" applyBorder="1" applyAlignment="1">
      <alignment horizontal="center"/>
    </xf>
    <xf numFmtId="0" fontId="20" fillId="0" borderId="33" xfId="2" applyFont="1" applyFill="1" applyBorder="1" applyAlignment="1">
      <alignment horizontal="center" vertical="center" wrapText="1"/>
    </xf>
    <xf numFmtId="0" fontId="20" fillId="0" borderId="37" xfId="2" applyFont="1" applyFill="1" applyBorder="1" applyAlignment="1">
      <alignment horizontal="center" vertical="center" wrapText="1"/>
    </xf>
    <xf numFmtId="0" fontId="20" fillId="0" borderId="41" xfId="2" applyFont="1" applyFill="1" applyBorder="1" applyAlignment="1">
      <alignment horizontal="center" vertical="center" wrapText="1"/>
    </xf>
    <xf numFmtId="0" fontId="21" fillId="0" borderId="34" xfId="2" applyFont="1" applyFill="1" applyBorder="1" applyAlignment="1">
      <alignment horizontal="center" vertical="center" wrapText="1"/>
    </xf>
    <xf numFmtId="0" fontId="21" fillId="0" borderId="35" xfId="2" applyFont="1" applyFill="1" applyBorder="1" applyAlignment="1">
      <alignment horizontal="center" vertical="center" wrapText="1"/>
    </xf>
    <xf numFmtId="0" fontId="21" fillId="0" borderId="36" xfId="2" applyFont="1" applyFill="1" applyBorder="1" applyAlignment="1">
      <alignment horizontal="center" vertical="center" wrapText="1"/>
    </xf>
    <xf numFmtId="0" fontId="21" fillId="0" borderId="38" xfId="2" applyFont="1" applyFill="1" applyBorder="1" applyAlignment="1">
      <alignment horizontal="center" vertical="center" wrapText="1"/>
    </xf>
    <xf numFmtId="0" fontId="21" fillId="0" borderId="39" xfId="2" applyFont="1" applyFill="1" applyBorder="1" applyAlignment="1">
      <alignment horizontal="center" vertical="center" wrapText="1"/>
    </xf>
    <xf numFmtId="0" fontId="21" fillId="0" borderId="40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3" xfId="2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68%20SLBC\Compilation%20Sheets%20168%20AFTER%20ADDING%20PNB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L%20SEPTEMBER%20ACP%202020-21%20Main%20Sh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4th%20SLBC\LDM%20Proforma\Patiala%20Revised%20LDM%20PROFORMA%20%20sept%202020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 OF RSETI SEP 23"/>
      <sheetName val="LOAN APPLICATION RSETI 165"/>
      <sheetName val="RECOVERY CERTIFICATE 165"/>
      <sheetName val="CD ratio"/>
      <sheetName val="GLC 165"/>
      <sheetName val="PROGRESS OF RSETI DEC 23"/>
      <sheetName val="LOAN APPLICATION RSETI 167"/>
      <sheetName val="SHG"/>
      <sheetName val="Annexure ACP District Wise  166"/>
      <sheetName val="Annexure ACP Bank wise 166"/>
      <sheetName val="RECOVERY CERTIFICATE 168"/>
      <sheetName val="167-166"/>
      <sheetName val="167"/>
      <sheetName val="16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73">
          <cell r="L1573">
            <v>50271173.461149991</v>
          </cell>
          <cell r="Z1573">
            <v>83744447.423743576</v>
          </cell>
          <cell r="AT1573">
            <v>17513342.979449999</v>
          </cell>
          <cell r="BN1573">
            <v>98202278.70730263</v>
          </cell>
        </row>
        <row r="1574">
          <cell r="L1574">
            <v>34148838</v>
          </cell>
          <cell r="Z1574">
            <v>6557582.9999993406</v>
          </cell>
          <cell r="AT1574">
            <v>9039539</v>
          </cell>
          <cell r="BN1574">
            <v>2279665.9999971874</v>
          </cell>
        </row>
        <row r="1575">
          <cell r="L1575">
            <v>58195013</v>
          </cell>
          <cell r="Z1575">
            <v>38169307.999978244</v>
          </cell>
          <cell r="AT1575">
            <v>12955392.999999607</v>
          </cell>
          <cell r="BN1575">
            <v>28155808.999989428</v>
          </cell>
        </row>
        <row r="1576">
          <cell r="L1576">
            <v>38195716.119820006</v>
          </cell>
          <cell r="Z1576">
            <v>8361855.3548799828</v>
          </cell>
          <cell r="AT1576">
            <v>2819106.0328182713</v>
          </cell>
          <cell r="BN1576">
            <v>12588285.646037906</v>
          </cell>
        </row>
        <row r="1577">
          <cell r="L1577">
            <v>25070434</v>
          </cell>
          <cell r="Z1577">
            <v>68354223.999991059</v>
          </cell>
          <cell r="AT1577">
            <v>2564061</v>
          </cell>
          <cell r="BN1577">
            <v>39509808.999999866</v>
          </cell>
        </row>
        <row r="1578">
          <cell r="L1578">
            <v>50102028.160000004</v>
          </cell>
          <cell r="Z1578">
            <v>6760915.0100661702</v>
          </cell>
          <cell r="AT1578">
            <v>3996855.0800000005</v>
          </cell>
          <cell r="BN1578">
            <v>6299744.944757713</v>
          </cell>
        </row>
        <row r="1579">
          <cell r="L1579">
            <v>49197151</v>
          </cell>
          <cell r="Z1579">
            <v>10326593.740999741</v>
          </cell>
          <cell r="AT1579">
            <v>3110057.81</v>
          </cell>
          <cell r="BN1579">
            <v>23455932.999937728</v>
          </cell>
        </row>
        <row r="1580">
          <cell r="L1580">
            <v>36434846</v>
          </cell>
          <cell r="Z1580">
            <v>13847538</v>
          </cell>
          <cell r="AT1580">
            <v>3948663</v>
          </cell>
          <cell r="BN1580">
            <v>28981170.999996446</v>
          </cell>
        </row>
        <row r="1581">
          <cell r="L1581">
            <v>79326345</v>
          </cell>
          <cell r="Z1581">
            <v>38811060</v>
          </cell>
          <cell r="AT1581">
            <v>3869315</v>
          </cell>
          <cell r="BN1581">
            <v>39290483.001542747</v>
          </cell>
        </row>
        <row r="1582">
          <cell r="L1582">
            <v>31872677.878040001</v>
          </cell>
          <cell r="Z1582">
            <v>88469743.224977836</v>
          </cell>
          <cell r="AT1582">
            <v>4394522.9782999996</v>
          </cell>
          <cell r="BN1582">
            <v>70059811.012810275</v>
          </cell>
        </row>
        <row r="1583">
          <cell r="L1583">
            <v>18686648.932376534</v>
          </cell>
          <cell r="Z1583">
            <v>13112200.250303291</v>
          </cell>
          <cell r="AT1583">
            <v>3430545.2396261757</v>
          </cell>
          <cell r="BN1583">
            <v>30269391.481060307</v>
          </cell>
        </row>
        <row r="1584">
          <cell r="L1584">
            <v>79120806.356460005</v>
          </cell>
          <cell r="Z1584">
            <v>394812016.80294734</v>
          </cell>
          <cell r="AT1584">
            <v>20301493.407989129</v>
          </cell>
          <cell r="BN1584">
            <v>457897151.3642844</v>
          </cell>
        </row>
        <row r="1585">
          <cell r="L1585">
            <v>47318173</v>
          </cell>
          <cell r="Z1585">
            <v>11884718.999997668</v>
          </cell>
          <cell r="AT1585">
            <v>803725</v>
          </cell>
          <cell r="BN1585">
            <v>11302429.999993607</v>
          </cell>
        </row>
        <row r="1586">
          <cell r="L1586">
            <v>69711337</v>
          </cell>
          <cell r="Z1586">
            <v>11379390</v>
          </cell>
          <cell r="AT1586">
            <v>2089099</v>
          </cell>
          <cell r="BN1586">
            <v>6789152.9999925122</v>
          </cell>
        </row>
        <row r="1587">
          <cell r="L1587">
            <v>22273541</v>
          </cell>
          <cell r="Z1587">
            <v>6081526</v>
          </cell>
          <cell r="AT1587">
            <v>1701358</v>
          </cell>
          <cell r="BN1587">
            <v>12739244.999999527</v>
          </cell>
        </row>
        <row r="1588">
          <cell r="L1588">
            <v>9603363</v>
          </cell>
          <cell r="Z1588">
            <v>9222662</v>
          </cell>
          <cell r="AT1588">
            <v>2537355</v>
          </cell>
          <cell r="BN1588">
            <v>15134815.999998759</v>
          </cell>
        </row>
        <row r="1589">
          <cell r="L1589">
            <v>84142622.339812011</v>
          </cell>
          <cell r="Z1589">
            <v>88901572.032389119</v>
          </cell>
          <cell r="AT1589">
            <v>90238562.955383003</v>
          </cell>
          <cell r="BN1589">
            <v>112929241.01751462</v>
          </cell>
        </row>
        <row r="1590">
          <cell r="L1590">
            <v>6382974.0941799991</v>
          </cell>
          <cell r="Z1590">
            <v>11901149.124239998</v>
          </cell>
          <cell r="AT1590">
            <v>604870.21107249998</v>
          </cell>
          <cell r="BN1590">
            <v>14099005.562635001</v>
          </cell>
        </row>
        <row r="1591">
          <cell r="L1591">
            <v>65268712.332170002</v>
          </cell>
          <cell r="Z1591">
            <v>27460041</v>
          </cell>
          <cell r="AT1591">
            <v>3073073</v>
          </cell>
          <cell r="BN1591">
            <v>22150208.999998517</v>
          </cell>
        </row>
        <row r="1592">
          <cell r="L1592">
            <v>12339442.690459998</v>
          </cell>
          <cell r="Z1592">
            <v>47926213.365850002</v>
          </cell>
          <cell r="AT1592">
            <v>9563534.9820000008</v>
          </cell>
          <cell r="BN1592">
            <v>85531082.35731867</v>
          </cell>
        </row>
        <row r="1593">
          <cell r="L1593">
            <v>14058871</v>
          </cell>
          <cell r="Z1593">
            <v>4921355.5204799995</v>
          </cell>
          <cell r="AT1593">
            <v>4819030</v>
          </cell>
          <cell r="BN1593">
            <v>10706518.999999413</v>
          </cell>
        </row>
        <row r="1594">
          <cell r="L1594">
            <v>31580922.6985</v>
          </cell>
          <cell r="Z1594">
            <v>4565767.9832899999</v>
          </cell>
          <cell r="AT1594">
            <v>2000936.6459999999</v>
          </cell>
          <cell r="BN1594">
            <v>11470745.219868423</v>
          </cell>
        </row>
        <row r="1595">
          <cell r="L1595">
            <v>8945541</v>
          </cell>
          <cell r="Z1595">
            <v>7771232.9999995558</v>
          </cell>
          <cell r="AT1595">
            <v>457918.99999997998</v>
          </cell>
          <cell r="BN1595">
            <v>5239928.9999989411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"/>
      <sheetName val="Outstanding"/>
      <sheetName val="Sub Sectorwise targets"/>
      <sheetName val="GLC"/>
      <sheetName val="Target Vs. Achievement"/>
      <sheetName val="SEP TARGET VS ACHIEVEMENT"/>
    </sheetNames>
    <sheetDataSet>
      <sheetData sheetId="0">
        <row r="72">
          <cell r="D72">
            <v>17728904.255249999</v>
          </cell>
          <cell r="R72">
            <v>16370131.42327</v>
          </cell>
          <cell r="AJ72">
            <v>5337908</v>
          </cell>
          <cell r="AL72">
            <v>39430956.79152</v>
          </cell>
        </row>
        <row r="145">
          <cell r="D145">
            <v>18069964</v>
          </cell>
          <cell r="R145">
            <v>1552202</v>
          </cell>
          <cell r="AJ145">
            <v>2783636.75</v>
          </cell>
          <cell r="AL145">
            <v>22405802.75</v>
          </cell>
        </row>
        <row r="218">
          <cell r="D218">
            <v>27633317</v>
          </cell>
          <cell r="R218">
            <v>6087714</v>
          </cell>
          <cell r="AJ218">
            <v>10111124</v>
          </cell>
          <cell r="AL218">
            <v>43832155</v>
          </cell>
        </row>
        <row r="291">
          <cell r="D291">
            <v>17287928.469999999</v>
          </cell>
          <cell r="R291">
            <v>1927524.44</v>
          </cell>
          <cell r="AJ291">
            <v>1411162.63</v>
          </cell>
          <cell r="AL291">
            <v>20626615.539999999</v>
          </cell>
        </row>
        <row r="364">
          <cell r="D364">
            <v>18915093</v>
          </cell>
          <cell r="R364">
            <v>3139454</v>
          </cell>
          <cell r="AJ364">
            <v>624398.5</v>
          </cell>
          <cell r="AL364">
            <v>22678945.5</v>
          </cell>
        </row>
        <row r="437">
          <cell r="D437">
            <v>9711429</v>
          </cell>
          <cell r="R437">
            <v>6819539</v>
          </cell>
          <cell r="AJ437">
            <v>324623</v>
          </cell>
          <cell r="AL437">
            <v>16855591</v>
          </cell>
        </row>
        <row r="510">
          <cell r="D510">
            <v>26953560</v>
          </cell>
          <cell r="R510">
            <v>3034138</v>
          </cell>
          <cell r="AJ510">
            <v>2127112</v>
          </cell>
          <cell r="AL510">
            <v>32114810</v>
          </cell>
        </row>
        <row r="583">
          <cell r="D583">
            <v>10567606</v>
          </cell>
          <cell r="R583">
            <v>3428224</v>
          </cell>
          <cell r="AJ583">
            <v>402895</v>
          </cell>
          <cell r="AL583">
            <v>14398725</v>
          </cell>
        </row>
        <row r="656">
          <cell r="D656">
            <v>20478554.147840001</v>
          </cell>
          <cell r="R656">
            <v>12191675.647</v>
          </cell>
          <cell r="AJ656">
            <v>5665376.0490000006</v>
          </cell>
          <cell r="AL656">
            <v>38335605.843839996</v>
          </cell>
        </row>
        <row r="729">
          <cell r="D729">
            <v>16849673.039209999</v>
          </cell>
          <cell r="R729">
            <v>22624038.576469198</v>
          </cell>
          <cell r="AJ729">
            <v>14976487.113</v>
          </cell>
          <cell r="AL729">
            <v>54450198.728679202</v>
          </cell>
        </row>
        <row r="802">
          <cell r="D802">
            <v>20493496.537189998</v>
          </cell>
          <cell r="R802">
            <v>6094709.2774400003</v>
          </cell>
          <cell r="AJ802">
            <v>1825096.5649999999</v>
          </cell>
          <cell r="AL802">
            <v>28413302.379629999</v>
          </cell>
        </row>
        <row r="875">
          <cell r="D875">
            <v>39860456</v>
          </cell>
          <cell r="R875">
            <v>162848348</v>
          </cell>
          <cell r="AJ875">
            <v>19250130</v>
          </cell>
          <cell r="AL875">
            <v>221958934</v>
          </cell>
        </row>
        <row r="948">
          <cell r="D948">
            <v>18899949</v>
          </cell>
          <cell r="R948">
            <v>2256681</v>
          </cell>
          <cell r="AJ948">
            <v>387339</v>
          </cell>
          <cell r="AL948">
            <v>21543969</v>
          </cell>
        </row>
        <row r="1021">
          <cell r="D1021">
            <v>23763327</v>
          </cell>
          <cell r="R1021">
            <v>5569435</v>
          </cell>
          <cell r="AJ1021">
            <v>339441</v>
          </cell>
          <cell r="AL1021">
            <v>29672203</v>
          </cell>
        </row>
        <row r="1094">
          <cell r="D1094">
            <v>6232132</v>
          </cell>
          <cell r="R1094">
            <v>8629048.7699999996</v>
          </cell>
          <cell r="AJ1094">
            <v>1881522</v>
          </cell>
          <cell r="AL1094">
            <v>16742702.77</v>
          </cell>
        </row>
        <row r="1167">
          <cell r="D1167">
            <v>17947091</v>
          </cell>
          <cell r="R1167">
            <v>1579907</v>
          </cell>
          <cell r="AJ1167">
            <v>1724952</v>
          </cell>
          <cell r="AL1167">
            <v>21251950</v>
          </cell>
        </row>
        <row r="1240">
          <cell r="D1240">
            <v>6306491</v>
          </cell>
          <cell r="R1240">
            <v>2354978</v>
          </cell>
          <cell r="AJ1240">
            <v>612544</v>
          </cell>
          <cell r="AL1240">
            <v>9274013</v>
          </cell>
        </row>
        <row r="1313">
          <cell r="D1313">
            <v>2300221</v>
          </cell>
          <cell r="R1313">
            <v>2376607</v>
          </cell>
          <cell r="AJ1313">
            <v>341451</v>
          </cell>
          <cell r="AL1313">
            <v>5018279</v>
          </cell>
        </row>
        <row r="1386">
          <cell r="D1386">
            <v>41206477.827604949</v>
          </cell>
        </row>
        <row r="1459">
          <cell r="D1459">
            <v>6994533</v>
          </cell>
          <cell r="R1459">
            <v>2053249</v>
          </cell>
          <cell r="AJ1459">
            <v>728107.2</v>
          </cell>
          <cell r="AL1459">
            <v>9775889.1999999993</v>
          </cell>
        </row>
        <row r="1532">
          <cell r="D1532">
            <v>21949072</v>
          </cell>
          <cell r="R1532">
            <v>8274470</v>
          </cell>
          <cell r="AJ1532">
            <v>1478202</v>
          </cell>
          <cell r="AL1532">
            <v>31701744</v>
          </cell>
        </row>
        <row r="1605">
          <cell r="D1605">
            <v>21218434</v>
          </cell>
          <cell r="R1605">
            <v>1923624</v>
          </cell>
          <cell r="AJ1605">
            <v>432196.08</v>
          </cell>
          <cell r="AL1605">
            <v>23574254.079999998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no."/>
      <sheetName val="ACP Disbursement"/>
      <sheetName val="ACP Outstanding"/>
      <sheetName val="GLC"/>
      <sheetName val="BASIC STAT.DATA"/>
      <sheetName val="RECOVERY CERTIFICATE"/>
      <sheetName val="RECOVERY SHG"/>
      <sheetName val="JLGs"/>
      <sheetName val="Debt Swap"/>
    </sheetNames>
    <sheetDataSet>
      <sheetData sheetId="0" refreshError="1"/>
      <sheetData sheetId="1">
        <row r="69">
          <cell r="S69">
            <v>18821409.443118967</v>
          </cell>
          <cell r="AN69">
            <v>74350329.961926311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Q151"/>
  <sheetViews>
    <sheetView tabSelected="1" view="pageBreakPreview" topLeftCell="A16" zoomScale="60" zoomScaleNormal="66" workbookViewId="0">
      <selection activeCell="I24" sqref="I24"/>
    </sheetView>
  </sheetViews>
  <sheetFormatPr defaultColWidth="8.88671875" defaultRowHeight="14.4" x14ac:dyDescent="0.3"/>
  <cols>
    <col min="1" max="1" width="0.109375" customWidth="1"/>
    <col min="2" max="2" width="27.33203125" customWidth="1"/>
    <col min="3" max="3" width="16.6640625" style="13" customWidth="1"/>
    <col min="4" max="4" width="17.33203125" style="13" customWidth="1"/>
    <col min="5" max="5" width="16.88671875" style="28" customWidth="1"/>
    <col min="6" max="6" width="15.109375" style="13" customWidth="1"/>
    <col min="7" max="7" width="17.88671875" style="13" customWidth="1"/>
    <col min="8" max="8" width="19.5546875" style="28" customWidth="1"/>
    <col min="9" max="9" width="17.109375" style="13" customWidth="1"/>
    <col min="10" max="10" width="16.88671875" style="13" customWidth="1"/>
    <col min="11" max="11" width="18.44140625" style="28" customWidth="1"/>
    <col min="12" max="12" width="20" style="13" customWidth="1"/>
    <col min="13" max="13" width="20.5546875" customWidth="1"/>
    <col min="14" max="14" width="19.44140625" style="29" customWidth="1"/>
    <col min="15" max="15" width="23.21875" customWidth="1"/>
    <col min="16" max="16" width="23" customWidth="1"/>
    <col min="17" max="17" width="20.44140625" customWidth="1"/>
  </cols>
  <sheetData>
    <row r="1" spans="2:17" s="2" customFormat="1" ht="21" thickBot="1" x14ac:dyDescent="0.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4" t="s">
        <v>42</v>
      </c>
      <c r="N1" s="94"/>
      <c r="O1" s="94"/>
      <c r="P1" s="94"/>
      <c r="Q1" s="94"/>
    </row>
    <row r="2" spans="2:17" ht="45" customHeight="1" thickBot="1" x14ac:dyDescent="0.35">
      <c r="B2" s="117" t="s">
        <v>41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17" ht="25.2" thickBot="1" x14ac:dyDescent="0.45">
      <c r="B3" s="120" t="s">
        <v>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2"/>
    </row>
    <row r="4" spans="2:17" ht="18" thickBot="1" x14ac:dyDescent="0.35">
      <c r="B4" s="123" t="s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</row>
    <row r="5" spans="2:17" x14ac:dyDescent="0.3">
      <c r="B5" s="126" t="s">
        <v>2</v>
      </c>
      <c r="C5" s="129" t="s">
        <v>3</v>
      </c>
      <c r="D5" s="130"/>
      <c r="E5" s="131"/>
      <c r="F5" s="129" t="s">
        <v>4</v>
      </c>
      <c r="G5" s="130"/>
      <c r="H5" s="131"/>
      <c r="I5" s="129" t="s">
        <v>5</v>
      </c>
      <c r="J5" s="130"/>
      <c r="K5" s="131"/>
      <c r="L5" s="135" t="s">
        <v>6</v>
      </c>
      <c r="M5" s="130"/>
      <c r="N5" s="131"/>
      <c r="O5" s="135" t="s">
        <v>7</v>
      </c>
      <c r="P5" s="130"/>
      <c r="Q5" s="131"/>
    </row>
    <row r="6" spans="2:17" ht="69" customHeight="1" thickBot="1" x14ac:dyDescent="0.35">
      <c r="B6" s="127"/>
      <c r="C6" s="132"/>
      <c r="D6" s="133"/>
      <c r="E6" s="134"/>
      <c r="F6" s="132"/>
      <c r="G6" s="133"/>
      <c r="H6" s="134"/>
      <c r="I6" s="132"/>
      <c r="J6" s="133"/>
      <c r="K6" s="134"/>
      <c r="L6" s="136"/>
      <c r="M6" s="133"/>
      <c r="N6" s="134"/>
      <c r="O6" s="136"/>
      <c r="P6" s="133"/>
      <c r="Q6" s="134"/>
    </row>
    <row r="7" spans="2:17" ht="15.6" thickBot="1" x14ac:dyDescent="0.35">
      <c r="B7" s="127"/>
      <c r="C7" s="137">
        <v>1</v>
      </c>
      <c r="D7" s="138"/>
      <c r="E7" s="139"/>
      <c r="F7" s="137">
        <v>2</v>
      </c>
      <c r="G7" s="138"/>
      <c r="H7" s="139"/>
      <c r="I7" s="137">
        <v>3</v>
      </c>
      <c r="J7" s="138"/>
      <c r="K7" s="139"/>
      <c r="L7" s="140">
        <v>4</v>
      </c>
      <c r="M7" s="138"/>
      <c r="N7" s="139"/>
      <c r="O7" s="140">
        <v>5</v>
      </c>
      <c r="P7" s="138"/>
      <c r="Q7" s="139"/>
    </row>
    <row r="8" spans="2:17" ht="28.2" thickBot="1" x14ac:dyDescent="0.35">
      <c r="B8" s="128"/>
      <c r="C8" s="3" t="s">
        <v>8</v>
      </c>
      <c r="D8" s="4" t="s">
        <v>9</v>
      </c>
      <c r="E8" s="5" t="s">
        <v>10</v>
      </c>
      <c r="F8" s="3" t="s">
        <v>8</v>
      </c>
      <c r="G8" s="4" t="s">
        <v>9</v>
      </c>
      <c r="H8" s="5" t="s">
        <v>10</v>
      </c>
      <c r="I8" s="3" t="s">
        <v>8</v>
      </c>
      <c r="J8" s="4" t="s">
        <v>9</v>
      </c>
      <c r="K8" s="5" t="s">
        <v>10</v>
      </c>
      <c r="L8" s="6" t="s">
        <v>8</v>
      </c>
      <c r="M8" s="4" t="s">
        <v>9</v>
      </c>
      <c r="N8" s="5" t="s">
        <v>10</v>
      </c>
      <c r="O8" s="6" t="s">
        <v>8</v>
      </c>
      <c r="P8" s="4" t="s">
        <v>9</v>
      </c>
      <c r="Q8" s="5" t="s">
        <v>10</v>
      </c>
    </row>
    <row r="9" spans="2:17" ht="30.75" customHeight="1" x14ac:dyDescent="0.45">
      <c r="B9" s="7" t="s">
        <v>11</v>
      </c>
      <c r="C9" s="8">
        <v>5533.87</v>
      </c>
      <c r="D9" s="9">
        <f>'[1]168'!L1573/10000</f>
        <v>5027.1173461149992</v>
      </c>
      <c r="E9" s="10">
        <f>D9/C9</f>
        <v>0.90842707655131028</v>
      </c>
      <c r="F9" s="8">
        <v>13864.63</v>
      </c>
      <c r="G9" s="9">
        <f>'[1]168'!Z1573/10000</f>
        <v>8374.4447423743568</v>
      </c>
      <c r="H9" s="10">
        <f>G9/F9</f>
        <v>0.60401501824241666</v>
      </c>
      <c r="I9" s="8">
        <v>1276.31</v>
      </c>
      <c r="J9" s="9">
        <f>'[1]168'!AT1573/10000</f>
        <v>1751.3342979449999</v>
      </c>
      <c r="K9" s="10">
        <f>J9/I9</f>
        <v>1.3721856742836771</v>
      </c>
      <c r="L9" s="11">
        <f>C9+F9+I9</f>
        <v>20674.810000000001</v>
      </c>
      <c r="M9" s="9">
        <f>D9+G9+J9</f>
        <v>15152.896386434357</v>
      </c>
      <c r="N9" s="10">
        <f>M9/L9</f>
        <v>0.73291587136396208</v>
      </c>
      <c r="O9" s="11">
        <v>9787.75</v>
      </c>
      <c r="P9" s="9">
        <f>'[1]168'!BN1573/10000</f>
        <v>9820.227870730263</v>
      </c>
      <c r="Q9" s="10">
        <f>P9/O9</f>
        <v>1.0033182162121288</v>
      </c>
    </row>
    <row r="10" spans="2:17" ht="30.75" customHeight="1" x14ac:dyDescent="0.45">
      <c r="B10" s="12" t="s">
        <v>12</v>
      </c>
      <c r="C10" s="8">
        <v>4158.1899999999996</v>
      </c>
      <c r="D10" s="9">
        <f>'[1]168'!L1574/10000</f>
        <v>3414.8838000000001</v>
      </c>
      <c r="E10" s="10">
        <f t="shared" ref="E10:E32" si="0">D10/C10</f>
        <v>0.82124284845088857</v>
      </c>
      <c r="F10" s="8">
        <v>603.85</v>
      </c>
      <c r="G10" s="9">
        <f>'[1]168'!Z1574/10000</f>
        <v>655.75829999993402</v>
      </c>
      <c r="H10" s="10">
        <f t="shared" ref="H10:H32" si="1">G10/F10</f>
        <v>1.0859622422786024</v>
      </c>
      <c r="I10" s="8">
        <v>1032.78</v>
      </c>
      <c r="J10" s="9">
        <f>'[1]168'!AT1574/10000</f>
        <v>903.95389999999998</v>
      </c>
      <c r="K10" s="10">
        <f t="shared" ref="K10:K32" si="2">J10/I10</f>
        <v>0.87526278587888995</v>
      </c>
      <c r="L10" s="11">
        <f t="shared" ref="L10:M32" si="3">C10+F10+I10</f>
        <v>5794.82</v>
      </c>
      <c r="M10" s="9">
        <f t="shared" si="3"/>
        <v>4974.5959999999341</v>
      </c>
      <c r="N10" s="10">
        <f t="shared" ref="N10:N32" si="4">M10/L10</f>
        <v>0.85845565522310174</v>
      </c>
      <c r="O10" s="11">
        <v>462.98</v>
      </c>
      <c r="P10" s="9">
        <f>'[1]168'!BN1574/10000</f>
        <v>227.96659999971874</v>
      </c>
      <c r="Q10" s="10">
        <f t="shared" ref="Q10:Q32" si="5">P10/O10</f>
        <v>0.49238973605710556</v>
      </c>
    </row>
    <row r="11" spans="2:17" ht="30.75" customHeight="1" x14ac:dyDescent="0.45">
      <c r="B11" s="12" t="s">
        <v>13</v>
      </c>
      <c r="C11" s="8">
        <v>5920.3999999999987</v>
      </c>
      <c r="D11" s="9">
        <f>'[1]168'!L1575/10000</f>
        <v>5819.5012999999999</v>
      </c>
      <c r="E11" s="10">
        <f t="shared" si="0"/>
        <v>0.98295745219917596</v>
      </c>
      <c r="F11" s="8">
        <v>4622.67</v>
      </c>
      <c r="G11" s="9">
        <f>'[1]168'!Z1575/10000</f>
        <v>3816.9307999978246</v>
      </c>
      <c r="H11" s="10">
        <f t="shared" si="1"/>
        <v>0.82569830855281134</v>
      </c>
      <c r="I11" s="8">
        <v>937.59</v>
      </c>
      <c r="J11" s="9">
        <f>'[1]168'!AT1575/10000</f>
        <v>1295.5392999999608</v>
      </c>
      <c r="K11" s="10">
        <f t="shared" si="2"/>
        <v>1.3817759361767519</v>
      </c>
      <c r="L11" s="11">
        <f t="shared" si="3"/>
        <v>11480.66</v>
      </c>
      <c r="M11" s="9">
        <f t="shared" si="3"/>
        <v>10931.971399997785</v>
      </c>
      <c r="N11" s="10">
        <f t="shared" si="4"/>
        <v>0.95220757343199647</v>
      </c>
      <c r="O11" s="11">
        <v>5122.1899999999996</v>
      </c>
      <c r="P11" s="9">
        <f>'[1]168'!BN1575/10000</f>
        <v>2815.5808999989426</v>
      </c>
      <c r="Q11" s="10">
        <f t="shared" si="5"/>
        <v>0.54968302620538145</v>
      </c>
    </row>
    <row r="12" spans="2:17" ht="30.75" customHeight="1" x14ac:dyDescent="0.45">
      <c r="B12" s="12" t="s">
        <v>14</v>
      </c>
      <c r="C12" s="8">
        <v>3639.07</v>
      </c>
      <c r="D12" s="9">
        <f>'[1]168'!L1576/10000</f>
        <v>3819.5716119820008</v>
      </c>
      <c r="E12" s="10">
        <f t="shared" si="0"/>
        <v>1.049601027730162</v>
      </c>
      <c r="F12" s="8">
        <v>829.19</v>
      </c>
      <c r="G12" s="9">
        <f>'[1]168'!Z1576/10000</f>
        <v>836.18553548799832</v>
      </c>
      <c r="H12" s="10">
        <f t="shared" si="1"/>
        <v>1.0084365893076355</v>
      </c>
      <c r="I12" s="8">
        <v>170.37</v>
      </c>
      <c r="J12" s="9">
        <f>'[1]168'!AT1576/10000</f>
        <v>281.91060328182715</v>
      </c>
      <c r="K12" s="10">
        <f t="shared" si="2"/>
        <v>1.6546962686026128</v>
      </c>
      <c r="L12" s="11">
        <f t="shared" si="3"/>
        <v>4638.63</v>
      </c>
      <c r="M12" s="9">
        <f t="shared" si="3"/>
        <v>4937.6677507518261</v>
      </c>
      <c r="N12" s="10">
        <f t="shared" si="4"/>
        <v>1.0644668254962837</v>
      </c>
      <c r="O12" s="11">
        <v>1327.65</v>
      </c>
      <c r="P12" s="9">
        <f>'[1]168'!BN1576/10000</f>
        <v>1258.8285646037907</v>
      </c>
      <c r="Q12" s="10">
        <f t="shared" si="5"/>
        <v>0.94816296810438794</v>
      </c>
    </row>
    <row r="13" spans="2:17" ht="30.75" customHeight="1" x14ac:dyDescent="0.45">
      <c r="B13" s="12" t="s">
        <v>15</v>
      </c>
      <c r="C13" s="8">
        <v>2851.76</v>
      </c>
      <c r="D13" s="9">
        <f>'[1]168'!L1577/10000</f>
        <v>2507.0434</v>
      </c>
      <c r="E13" s="10">
        <f t="shared" si="0"/>
        <v>0.87912145482088244</v>
      </c>
      <c r="F13" s="8">
        <v>2205.23</v>
      </c>
      <c r="G13" s="9">
        <f>'[1]168'!Z1577/10000</f>
        <v>6835.4223999991063</v>
      </c>
      <c r="H13" s="10">
        <f t="shared" si="1"/>
        <v>3.0996414886425026</v>
      </c>
      <c r="I13" s="8">
        <v>247.42999999999998</v>
      </c>
      <c r="J13" s="9">
        <f>'[1]168'!AT1577/10000</f>
        <v>256.40609999999998</v>
      </c>
      <c r="K13" s="10">
        <f t="shared" si="2"/>
        <v>1.0362773309622924</v>
      </c>
      <c r="L13" s="11">
        <f t="shared" si="3"/>
        <v>5304.42</v>
      </c>
      <c r="M13" s="9">
        <f t="shared" si="3"/>
        <v>9598.871899999107</v>
      </c>
      <c r="N13" s="10">
        <f t="shared" si="4"/>
        <v>1.8095987685739641</v>
      </c>
      <c r="O13" s="11">
        <v>1437.01</v>
      </c>
      <c r="P13" s="9">
        <f>'[1]168'!BN1577/10000</f>
        <v>3950.9808999999864</v>
      </c>
      <c r="Q13" s="10">
        <f t="shared" si="5"/>
        <v>2.7494456545187482</v>
      </c>
    </row>
    <row r="14" spans="2:17" ht="30.75" customHeight="1" x14ac:dyDescent="0.45">
      <c r="B14" s="12" t="s">
        <v>16</v>
      </c>
      <c r="C14" s="8">
        <v>4806.2299999999996</v>
      </c>
      <c r="D14" s="9">
        <f>'[1]168'!L1578/10000</f>
        <v>5010.202816</v>
      </c>
      <c r="E14" s="10">
        <f t="shared" si="0"/>
        <v>1.0424392540515124</v>
      </c>
      <c r="F14" s="8">
        <v>1098.17</v>
      </c>
      <c r="G14" s="9">
        <f>'[1]168'!Z1578/10000</f>
        <v>676.09150100661702</v>
      </c>
      <c r="H14" s="10">
        <f t="shared" si="1"/>
        <v>0.61565285976362216</v>
      </c>
      <c r="I14" s="8">
        <v>499.83</v>
      </c>
      <c r="J14" s="9">
        <f>'[1]168'!AT1578/10000</f>
        <v>399.68550800000003</v>
      </c>
      <c r="K14" s="10">
        <f t="shared" si="2"/>
        <v>0.79964289458415871</v>
      </c>
      <c r="L14" s="11">
        <f t="shared" si="3"/>
        <v>6404.23</v>
      </c>
      <c r="M14" s="9">
        <f t="shared" si="3"/>
        <v>6085.9798250066178</v>
      </c>
      <c r="N14" s="10">
        <f t="shared" si="4"/>
        <v>0.95030625461712315</v>
      </c>
      <c r="O14" s="11">
        <v>1902</v>
      </c>
      <c r="P14" s="9">
        <f>'[1]168'!BN1578/10000</f>
        <v>629.97449447577128</v>
      </c>
      <c r="Q14" s="10">
        <f t="shared" si="5"/>
        <v>0.33121687406717731</v>
      </c>
    </row>
    <row r="15" spans="2:17" ht="30.75" customHeight="1" x14ac:dyDescent="0.45">
      <c r="B15" s="12" t="s">
        <v>17</v>
      </c>
      <c r="C15" s="8">
        <v>6436.16</v>
      </c>
      <c r="D15" s="9">
        <f>'[1]168'!L1579/10000</f>
        <v>4919.7151000000003</v>
      </c>
      <c r="E15" s="10">
        <f t="shared" si="0"/>
        <v>0.76438669952269689</v>
      </c>
      <c r="F15" s="8">
        <v>1179.0999999999999</v>
      </c>
      <c r="G15" s="9">
        <f>'[1]168'!Z1579/10000</f>
        <v>1032.6593740999742</v>
      </c>
      <c r="H15" s="10">
        <f t="shared" si="1"/>
        <v>0.87580304817231303</v>
      </c>
      <c r="I15" s="8">
        <v>422.25</v>
      </c>
      <c r="J15" s="9">
        <f>'[1]168'!AT1579/10000</f>
        <v>311.00578100000001</v>
      </c>
      <c r="K15" s="10">
        <f t="shared" si="2"/>
        <v>0.73654418235642394</v>
      </c>
      <c r="L15" s="11">
        <f t="shared" si="3"/>
        <v>8037.51</v>
      </c>
      <c r="M15" s="9">
        <f t="shared" si="3"/>
        <v>6263.3802550999744</v>
      </c>
      <c r="N15" s="10">
        <f t="shared" si="4"/>
        <v>0.77926873560343612</v>
      </c>
      <c r="O15" s="11">
        <v>2401</v>
      </c>
      <c r="P15" s="9">
        <f>'[1]168'!BN1579/10000</f>
        <v>2345.5932999937727</v>
      </c>
      <c r="Q15" s="10">
        <f t="shared" si="5"/>
        <v>0.97692349020981784</v>
      </c>
    </row>
    <row r="16" spans="2:17" ht="30.75" customHeight="1" x14ac:dyDescent="0.45">
      <c r="B16" s="12" t="s">
        <v>18</v>
      </c>
      <c r="C16" s="8">
        <v>3891.76</v>
      </c>
      <c r="D16" s="9">
        <f>'[1]168'!L1580/10000</f>
        <v>3643.4845999999998</v>
      </c>
      <c r="E16" s="10">
        <f t="shared" si="0"/>
        <v>0.93620485333114056</v>
      </c>
      <c r="F16" s="8">
        <v>1345.25</v>
      </c>
      <c r="G16" s="9">
        <f>'[1]168'!Z1580/10000</f>
        <v>1384.7538</v>
      </c>
      <c r="H16" s="10">
        <f t="shared" si="1"/>
        <v>1.0293653967664003</v>
      </c>
      <c r="I16" s="8">
        <v>572.35</v>
      </c>
      <c r="J16" s="9">
        <f>'[1]168'!AT1580/10000</f>
        <v>394.86630000000002</v>
      </c>
      <c r="K16" s="10">
        <f t="shared" si="2"/>
        <v>0.68990355551672933</v>
      </c>
      <c r="L16" s="11">
        <f t="shared" si="3"/>
        <v>5809.3600000000006</v>
      </c>
      <c r="M16" s="9">
        <f t="shared" si="3"/>
        <v>5423.1046999999999</v>
      </c>
      <c r="N16" s="10">
        <f t="shared" si="4"/>
        <v>0.93351155721112122</v>
      </c>
      <c r="O16" s="11">
        <v>2677</v>
      </c>
      <c r="P16" s="9">
        <f>'[1]168'!BN1580/10000</f>
        <v>2898.1170999996448</v>
      </c>
      <c r="Q16" s="10">
        <f t="shared" si="5"/>
        <v>1.0825988419871666</v>
      </c>
    </row>
    <row r="17" spans="2:17" ht="30.75" customHeight="1" x14ac:dyDescent="0.45">
      <c r="B17" s="12" t="s">
        <v>19</v>
      </c>
      <c r="C17" s="8">
        <v>10455.08</v>
      </c>
      <c r="D17" s="9">
        <f>'[1]168'!L1581/10000</f>
        <v>7932.6345000000001</v>
      </c>
      <c r="E17" s="10">
        <f t="shared" si="0"/>
        <v>0.75873494033522459</v>
      </c>
      <c r="F17" s="8">
        <v>1722.03</v>
      </c>
      <c r="G17" s="9">
        <f>'[1]168'!Z1581/10000</f>
        <v>3881.1060000000002</v>
      </c>
      <c r="H17" s="10">
        <f t="shared" si="1"/>
        <v>2.2537969721781854</v>
      </c>
      <c r="I17" s="8">
        <v>1214.25</v>
      </c>
      <c r="J17" s="9">
        <f>'[1]168'!AT1581/10000</f>
        <v>386.93150000000003</v>
      </c>
      <c r="K17" s="10">
        <f t="shared" si="2"/>
        <v>0.31865884290714436</v>
      </c>
      <c r="L17" s="11">
        <f t="shared" si="3"/>
        <v>13391.36</v>
      </c>
      <c r="M17" s="9">
        <f t="shared" si="3"/>
        <v>12200.672</v>
      </c>
      <c r="N17" s="10">
        <f t="shared" si="4"/>
        <v>0.9110853565283884</v>
      </c>
      <c r="O17" s="11">
        <v>2807</v>
      </c>
      <c r="P17" s="9">
        <f>'[1]168'!BN1581/10000</f>
        <v>3929.0483001542748</v>
      </c>
      <c r="Q17" s="10">
        <f t="shared" si="5"/>
        <v>1.3997322052562433</v>
      </c>
    </row>
    <row r="18" spans="2:17" ht="30.75" customHeight="1" x14ac:dyDescent="0.45">
      <c r="B18" s="12" t="s">
        <v>20</v>
      </c>
      <c r="C18" s="8">
        <v>3806.9</v>
      </c>
      <c r="D18" s="9">
        <f>'[1]168'!L1582/10000</f>
        <v>3187.2677878039999</v>
      </c>
      <c r="E18" s="10">
        <f t="shared" si="0"/>
        <v>0.83723443951876853</v>
      </c>
      <c r="F18" s="8">
        <v>5291.86</v>
      </c>
      <c r="G18" s="9">
        <f>'[1]168'!Z1582/10000</f>
        <v>8846.9743224977829</v>
      </c>
      <c r="H18" s="10">
        <f t="shared" si="1"/>
        <v>1.6718080830743411</v>
      </c>
      <c r="I18" s="8">
        <v>920.66</v>
      </c>
      <c r="J18" s="9">
        <f>'[1]168'!AT1582/10000</f>
        <v>439.45229782999996</v>
      </c>
      <c r="K18" s="10">
        <f t="shared" si="2"/>
        <v>0.4773231136684552</v>
      </c>
      <c r="L18" s="11">
        <f t="shared" si="3"/>
        <v>10019.42</v>
      </c>
      <c r="M18" s="9">
        <f t="shared" si="3"/>
        <v>12473.694408131782</v>
      </c>
      <c r="N18" s="10">
        <f t="shared" si="4"/>
        <v>1.24495174452531</v>
      </c>
      <c r="O18" s="11">
        <v>5615</v>
      </c>
      <c r="P18" s="9">
        <f>'[1]168'!BN1582/10000</f>
        <v>7005.9811012810278</v>
      </c>
      <c r="Q18" s="10">
        <f t="shared" si="5"/>
        <v>1.2477259307713318</v>
      </c>
    </row>
    <row r="19" spans="2:17" s="13" customFormat="1" ht="30.75" customHeight="1" x14ac:dyDescent="0.45">
      <c r="B19" s="12" t="s">
        <v>21</v>
      </c>
      <c r="C19" s="8">
        <v>2515.14</v>
      </c>
      <c r="D19" s="9">
        <f>'[1]168'!L1583/10000</f>
        <v>1868.6648932376534</v>
      </c>
      <c r="E19" s="10">
        <f t="shared" si="0"/>
        <v>0.74296655185701532</v>
      </c>
      <c r="F19" s="8">
        <v>1265.55</v>
      </c>
      <c r="G19" s="9">
        <f>'[1]168'!Z1583/10000</f>
        <v>1311.220025030329</v>
      </c>
      <c r="H19" s="10">
        <f t="shared" si="1"/>
        <v>1.0360870965432649</v>
      </c>
      <c r="I19" s="8">
        <v>470.56</v>
      </c>
      <c r="J19" s="9">
        <f>'[1]168'!AT1583/10000</f>
        <v>343.05452396261757</v>
      </c>
      <c r="K19" s="10">
        <f t="shared" si="2"/>
        <v>0.72903460549689214</v>
      </c>
      <c r="L19" s="11">
        <f t="shared" si="3"/>
        <v>4251.25</v>
      </c>
      <c r="M19" s="9">
        <f t="shared" si="3"/>
        <v>3522.9394422306</v>
      </c>
      <c r="N19" s="10">
        <f t="shared" si="4"/>
        <v>0.82868319723154371</v>
      </c>
      <c r="O19" s="11">
        <v>3309.01</v>
      </c>
      <c r="P19" s="9">
        <f>'[1]168'!BN1583/10000</f>
        <v>3026.9391481060306</v>
      </c>
      <c r="Q19" s="10">
        <f t="shared" si="5"/>
        <v>0.91475672424865151</v>
      </c>
    </row>
    <row r="20" spans="2:17" s="13" customFormat="1" ht="30.75" customHeight="1" x14ac:dyDescent="0.45">
      <c r="B20" s="12" t="s">
        <v>22</v>
      </c>
      <c r="C20" s="8">
        <v>12280.840000000002</v>
      </c>
      <c r="D20" s="9">
        <f>'[1]168'!L1584/10000</f>
        <v>7912.0806356460007</v>
      </c>
      <c r="E20" s="10">
        <f t="shared" si="0"/>
        <v>0.64426217063702473</v>
      </c>
      <c r="F20" s="8">
        <v>30963.13</v>
      </c>
      <c r="G20" s="9">
        <f>'[1]168'!Z1584/10000</f>
        <v>39481.201680294733</v>
      </c>
      <c r="H20" s="10">
        <f t="shared" si="1"/>
        <v>1.2751037017347642</v>
      </c>
      <c r="I20" s="8">
        <v>2869.16</v>
      </c>
      <c r="J20" s="9">
        <f>'[1]168'!AT1584/10000</f>
        <v>2030.149340798913</v>
      </c>
      <c r="K20" s="10">
        <f t="shared" si="2"/>
        <v>0.70757620376657737</v>
      </c>
      <c r="L20" s="11">
        <f t="shared" si="3"/>
        <v>46113.130000000005</v>
      </c>
      <c r="M20" s="9">
        <f t="shared" si="3"/>
        <v>49423.431656739645</v>
      </c>
      <c r="N20" s="10">
        <f t="shared" si="4"/>
        <v>1.0717865314442903</v>
      </c>
      <c r="O20" s="11">
        <v>2303.94</v>
      </c>
      <c r="P20" s="9">
        <f>'[1]168'!BN1584/10000</f>
        <v>45789.715136428436</v>
      </c>
      <c r="Q20" s="10">
        <f t="shared" si="5"/>
        <v>19.874525871519413</v>
      </c>
    </row>
    <row r="21" spans="2:17" ht="30.75" customHeight="1" x14ac:dyDescent="0.45">
      <c r="B21" s="12" t="s">
        <v>23</v>
      </c>
      <c r="C21" s="8">
        <v>4713.37</v>
      </c>
      <c r="D21" s="9">
        <f>'[1]168'!L1585/10000</f>
        <v>4731.8172999999997</v>
      </c>
      <c r="E21" s="10">
        <f t="shared" si="0"/>
        <v>1.0039138238669996</v>
      </c>
      <c r="F21" s="8">
        <v>833.1</v>
      </c>
      <c r="G21" s="9">
        <f>'[1]168'!Z1585/10000</f>
        <v>1188.4718999997667</v>
      </c>
      <c r="H21" s="10">
        <f t="shared" si="1"/>
        <v>1.4265657184008722</v>
      </c>
      <c r="I21" s="8">
        <v>315.52999999999997</v>
      </c>
      <c r="J21" s="9">
        <f>'[1]168'!AT1585/10000</f>
        <v>80.372500000000002</v>
      </c>
      <c r="K21" s="10">
        <f t="shared" si="2"/>
        <v>0.25472221341869239</v>
      </c>
      <c r="L21" s="11">
        <f t="shared" si="3"/>
        <v>5862</v>
      </c>
      <c r="M21" s="9">
        <f t="shared" si="3"/>
        <v>6000.6616999997668</v>
      </c>
      <c r="N21" s="10">
        <f t="shared" si="4"/>
        <v>1.0236543329921131</v>
      </c>
      <c r="O21" s="11">
        <v>852</v>
      </c>
      <c r="P21" s="9">
        <f>'[1]168'!BN1585/10000</f>
        <v>1130.2429999993608</v>
      </c>
      <c r="Q21" s="10">
        <f t="shared" si="5"/>
        <v>1.3265762910790619</v>
      </c>
    </row>
    <row r="22" spans="2:17" ht="30.75" customHeight="1" x14ac:dyDescent="0.45">
      <c r="B22" s="12" t="s">
        <v>24</v>
      </c>
      <c r="C22" s="8">
        <v>7646.32</v>
      </c>
      <c r="D22" s="9">
        <f>'[1]168'!L1586/10000</f>
        <v>6971.1337000000003</v>
      </c>
      <c r="E22" s="10">
        <f t="shared" si="0"/>
        <v>0.91169787557936377</v>
      </c>
      <c r="F22" s="8">
        <v>1312.99</v>
      </c>
      <c r="G22" s="9">
        <f>'[1]168'!Z1586/10000</f>
        <v>1137.9390000000001</v>
      </c>
      <c r="H22" s="10">
        <f t="shared" si="1"/>
        <v>0.8666775832260718</v>
      </c>
      <c r="I22" s="8">
        <v>325.89999999999998</v>
      </c>
      <c r="J22" s="9">
        <f>'[1]168'!AT1586/10000</f>
        <v>208.90989999999999</v>
      </c>
      <c r="K22" s="10">
        <f t="shared" si="2"/>
        <v>0.64102454740718018</v>
      </c>
      <c r="L22" s="11">
        <f t="shared" si="3"/>
        <v>9285.2099999999991</v>
      </c>
      <c r="M22" s="9">
        <f t="shared" si="3"/>
        <v>8317.9826000000012</v>
      </c>
      <c r="N22" s="10">
        <f t="shared" si="4"/>
        <v>0.89583139207406204</v>
      </c>
      <c r="O22" s="11">
        <v>1150</v>
      </c>
      <c r="P22" s="9">
        <f>'[1]168'!BN1586/10000</f>
        <v>678.91529999925126</v>
      </c>
      <c r="Q22" s="10">
        <f t="shared" si="5"/>
        <v>0.59036113043413152</v>
      </c>
    </row>
    <row r="23" spans="2:17" ht="30.75" customHeight="1" x14ac:dyDescent="0.45">
      <c r="B23" s="12" t="s">
        <v>25</v>
      </c>
      <c r="C23" s="8">
        <v>2392.66</v>
      </c>
      <c r="D23" s="9">
        <f>'[1]168'!L1587/10000</f>
        <v>2227.3541</v>
      </c>
      <c r="E23" s="10">
        <f t="shared" si="0"/>
        <v>0.93091124522497981</v>
      </c>
      <c r="F23" s="8">
        <v>737.83</v>
      </c>
      <c r="G23" s="9">
        <f>'[1]168'!Z1587/10000</f>
        <v>608.15260000000001</v>
      </c>
      <c r="H23" s="10">
        <f t="shared" si="1"/>
        <v>0.82424488025696974</v>
      </c>
      <c r="I23" s="8">
        <v>165.87</v>
      </c>
      <c r="J23" s="9">
        <f>'[1]168'!AT1587/10000</f>
        <v>170.13579999999999</v>
      </c>
      <c r="K23" s="10">
        <f t="shared" si="2"/>
        <v>1.0257177307529992</v>
      </c>
      <c r="L23" s="11">
        <f t="shared" si="3"/>
        <v>3296.3599999999997</v>
      </c>
      <c r="M23" s="9">
        <f t="shared" si="3"/>
        <v>3005.6424999999999</v>
      </c>
      <c r="N23" s="10">
        <f t="shared" si="4"/>
        <v>0.91180650778434402</v>
      </c>
      <c r="O23" s="11">
        <v>1581</v>
      </c>
      <c r="P23" s="9">
        <f>'[1]168'!BN1587/10000</f>
        <v>1273.9244999999528</v>
      </c>
      <c r="Q23" s="10">
        <f t="shared" si="5"/>
        <v>0.80577134724854693</v>
      </c>
    </row>
    <row r="24" spans="2:17" ht="30.75" customHeight="1" x14ac:dyDescent="0.45">
      <c r="B24" s="12" t="s">
        <v>26</v>
      </c>
      <c r="C24" s="8">
        <v>1036.92</v>
      </c>
      <c r="D24" s="9">
        <f>'[1]168'!L1588/10000</f>
        <v>960.33630000000005</v>
      </c>
      <c r="E24" s="10">
        <f t="shared" si="0"/>
        <v>0.92614309686378893</v>
      </c>
      <c r="F24" s="8">
        <v>1129.23</v>
      </c>
      <c r="G24" s="9">
        <f>'[1]168'!Z1588/10000</f>
        <v>922.26620000000003</v>
      </c>
      <c r="H24" s="10">
        <f t="shared" si="1"/>
        <v>0.81672130566846435</v>
      </c>
      <c r="I24" s="8">
        <v>412.06</v>
      </c>
      <c r="J24" s="9">
        <f>'[1]168'!AT1588/10000</f>
        <v>253.7355</v>
      </c>
      <c r="K24" s="10">
        <f t="shared" si="2"/>
        <v>0.61577318837062567</v>
      </c>
      <c r="L24" s="11">
        <f t="shared" si="3"/>
        <v>2578.21</v>
      </c>
      <c r="M24" s="9">
        <f t="shared" si="3"/>
        <v>2136.3379999999997</v>
      </c>
      <c r="N24" s="10">
        <f t="shared" si="4"/>
        <v>0.8286128748240057</v>
      </c>
      <c r="O24" s="11">
        <v>1505</v>
      </c>
      <c r="P24" s="9">
        <f>'[1]168'!BN1588/10000</f>
        <v>1513.4815999998759</v>
      </c>
      <c r="Q24" s="10">
        <f t="shared" si="5"/>
        <v>1.0056356146178578</v>
      </c>
    </row>
    <row r="25" spans="2:17" s="14" customFormat="1" ht="30.75" customHeight="1" x14ac:dyDescent="0.45">
      <c r="B25" s="12" t="s">
        <v>27</v>
      </c>
      <c r="C25" s="8">
        <v>10007.25</v>
      </c>
      <c r="D25" s="9">
        <f>'[1]168'!L1589/10000</f>
        <v>8414.2622339812006</v>
      </c>
      <c r="E25" s="10">
        <f t="shared" si="0"/>
        <v>0.8408166313403983</v>
      </c>
      <c r="F25" s="8">
        <v>8912.44</v>
      </c>
      <c r="G25" s="9">
        <f>'[1]168'!Z1589/10000</f>
        <v>8890.1572032389122</v>
      </c>
      <c r="H25" s="10">
        <f t="shared" si="1"/>
        <v>0.99749980961879259</v>
      </c>
      <c r="I25" s="8">
        <v>9538.91</v>
      </c>
      <c r="J25" s="9">
        <f>'[1]168'!AT1589/10000</f>
        <v>9023.8562955383004</v>
      </c>
      <c r="K25" s="10">
        <f t="shared" si="2"/>
        <v>0.94600497284682428</v>
      </c>
      <c r="L25" s="11">
        <f t="shared" si="3"/>
        <v>28458.600000000002</v>
      </c>
      <c r="M25" s="9">
        <f t="shared" si="3"/>
        <v>26328.275732758411</v>
      </c>
      <c r="N25" s="10">
        <f t="shared" si="4"/>
        <v>0.92514304051353224</v>
      </c>
      <c r="O25" s="11">
        <v>10612</v>
      </c>
      <c r="P25" s="9">
        <f>'[1]168'!BN1589/10000</f>
        <v>11292.924101751461</v>
      </c>
      <c r="Q25" s="10">
        <f t="shared" si="5"/>
        <v>1.0641654826377178</v>
      </c>
    </row>
    <row r="26" spans="2:17" ht="30.75" customHeight="1" x14ac:dyDescent="0.45">
      <c r="B26" s="12" t="s">
        <v>28</v>
      </c>
      <c r="C26" s="8">
        <v>1417.79</v>
      </c>
      <c r="D26" s="9">
        <f>'[1]168'!L1590/10000</f>
        <v>638.29740941799992</v>
      </c>
      <c r="E26" s="10">
        <f t="shared" si="0"/>
        <v>0.45020589044780956</v>
      </c>
      <c r="F26" s="8">
        <v>874.98</v>
      </c>
      <c r="G26" s="9">
        <f>'[1]168'!Z1590/10000</f>
        <v>1190.1149124239998</v>
      </c>
      <c r="H26" s="10">
        <f t="shared" si="1"/>
        <v>1.3601624179112664</v>
      </c>
      <c r="I26" s="8">
        <v>174.73</v>
      </c>
      <c r="J26" s="9">
        <f>'[1]168'!AT1590/10000</f>
        <v>60.487021107250001</v>
      </c>
      <c r="K26" s="10">
        <f t="shared" si="2"/>
        <v>0.34617421797773712</v>
      </c>
      <c r="L26" s="11">
        <f t="shared" si="3"/>
        <v>2467.5</v>
      </c>
      <c r="M26" s="9">
        <f t="shared" si="3"/>
        <v>1888.8993429492498</v>
      </c>
      <c r="N26" s="10">
        <f t="shared" si="4"/>
        <v>0.76551138518713269</v>
      </c>
      <c r="O26" s="11">
        <v>3575</v>
      </c>
      <c r="P26" s="9">
        <f>'[1]168'!BN1590/10000</f>
        <v>1409.9005562635</v>
      </c>
      <c r="Q26" s="10">
        <f t="shared" si="5"/>
        <v>0.3943777779758042</v>
      </c>
    </row>
    <row r="27" spans="2:17" ht="30.75" customHeight="1" x14ac:dyDescent="0.45">
      <c r="B27" s="12" t="s">
        <v>29</v>
      </c>
      <c r="C27" s="8">
        <v>6506.72</v>
      </c>
      <c r="D27" s="9">
        <f>'[1]168'!L1591/10000</f>
        <v>6526.8712332169998</v>
      </c>
      <c r="E27" s="10">
        <f t="shared" si="0"/>
        <v>1.003096987916646</v>
      </c>
      <c r="F27" s="8">
        <v>2464.33</v>
      </c>
      <c r="G27" s="9">
        <f>'[1]168'!Z1591/10000</f>
        <v>2746.0041000000001</v>
      </c>
      <c r="H27" s="10">
        <f t="shared" si="1"/>
        <v>1.1143004792377644</v>
      </c>
      <c r="I27" s="8">
        <v>435.45</v>
      </c>
      <c r="J27" s="9">
        <f>'[1]168'!AT1591/10000</f>
        <v>307.3073</v>
      </c>
      <c r="K27" s="10">
        <f t="shared" si="2"/>
        <v>0.70572350442071419</v>
      </c>
      <c r="L27" s="11">
        <f t="shared" si="3"/>
        <v>9406.5</v>
      </c>
      <c r="M27" s="9">
        <f t="shared" si="3"/>
        <v>9580.1826332170003</v>
      </c>
      <c r="N27" s="10">
        <f t="shared" si="4"/>
        <v>1.0184641081397969</v>
      </c>
      <c r="O27" s="11">
        <v>2070</v>
      </c>
      <c r="P27" s="9">
        <f>'[1]168'!BN1591/10000</f>
        <v>2215.0208999998517</v>
      </c>
      <c r="Q27" s="10">
        <f t="shared" si="5"/>
        <v>1.0700584057970299</v>
      </c>
    </row>
    <row r="28" spans="2:17" ht="30.75" customHeight="1" x14ac:dyDescent="0.45">
      <c r="B28" s="12" t="s">
        <v>30</v>
      </c>
      <c r="C28" s="8">
        <v>2459.9899999999998</v>
      </c>
      <c r="D28" s="9">
        <f>'[1]168'!L1592/10000</f>
        <v>1233.9442690459998</v>
      </c>
      <c r="E28" s="10">
        <f t="shared" si="0"/>
        <v>0.50160540044715629</v>
      </c>
      <c r="F28" s="8">
        <v>4087.8700000000003</v>
      </c>
      <c r="G28" s="9">
        <f>'[1]168'!Z1592/10000</f>
        <v>4792.6213365849999</v>
      </c>
      <c r="H28" s="10">
        <f t="shared" si="1"/>
        <v>1.1724006234505988</v>
      </c>
      <c r="I28" s="8">
        <v>657.55</v>
      </c>
      <c r="J28" s="9">
        <f>'[1]168'!AT1592/10000</f>
        <v>956.3534982000001</v>
      </c>
      <c r="K28" s="10">
        <f t="shared" si="2"/>
        <v>1.4544194330469169</v>
      </c>
      <c r="L28" s="11">
        <f t="shared" si="3"/>
        <v>7205.4100000000008</v>
      </c>
      <c r="M28" s="9">
        <f t="shared" si="3"/>
        <v>6982.919103831</v>
      </c>
      <c r="N28" s="10">
        <f t="shared" si="4"/>
        <v>0.96912168826354073</v>
      </c>
      <c r="O28" s="11">
        <v>8892.61</v>
      </c>
      <c r="P28" s="9">
        <f>'[1]168'!BN1592/10000</f>
        <v>8553.1082357318664</v>
      </c>
      <c r="Q28" s="10">
        <f t="shared" si="5"/>
        <v>0.96182203377094755</v>
      </c>
    </row>
    <row r="29" spans="2:17" ht="30.75" customHeight="1" x14ac:dyDescent="0.45">
      <c r="B29" s="12" t="s">
        <v>31</v>
      </c>
      <c r="C29" s="8">
        <v>2208.5300000000002</v>
      </c>
      <c r="D29" s="9">
        <f>'[1]168'!L1593/10000</f>
        <v>1405.8870999999999</v>
      </c>
      <c r="E29" s="10">
        <f t="shared" si="0"/>
        <v>0.63657142986511384</v>
      </c>
      <c r="F29" s="8">
        <v>714.86</v>
      </c>
      <c r="G29" s="9">
        <f>'[1]168'!Z1593/10000</f>
        <v>492.13555204799997</v>
      </c>
      <c r="H29" s="10">
        <f t="shared" si="1"/>
        <v>0.6884362701060347</v>
      </c>
      <c r="I29" s="8">
        <v>961.34</v>
      </c>
      <c r="J29" s="9">
        <f>'[1]168'!AT1593/10000</f>
        <v>481.90300000000002</v>
      </c>
      <c r="K29" s="10">
        <f t="shared" si="2"/>
        <v>0.50128258472548737</v>
      </c>
      <c r="L29" s="11">
        <f t="shared" si="3"/>
        <v>3884.7300000000005</v>
      </c>
      <c r="M29" s="9">
        <f t="shared" si="3"/>
        <v>2379.9256520479998</v>
      </c>
      <c r="N29" s="10">
        <f t="shared" si="4"/>
        <v>0.61263605245358099</v>
      </c>
      <c r="O29" s="11">
        <v>2675</v>
      </c>
      <c r="P29" s="9">
        <f>'[1]168'!BN1593/10000</f>
        <v>1070.6518999999414</v>
      </c>
      <c r="Q29" s="10">
        <f t="shared" si="5"/>
        <v>0.40024370093455752</v>
      </c>
    </row>
    <row r="30" spans="2:17" ht="30.75" customHeight="1" x14ac:dyDescent="0.45">
      <c r="B30" s="12" t="s">
        <v>32</v>
      </c>
      <c r="C30" s="8">
        <v>3656.31</v>
      </c>
      <c r="D30" s="9">
        <f>'[1]168'!L1594/10000</f>
        <v>3158.0922698499999</v>
      </c>
      <c r="E30" s="10">
        <f t="shared" si="0"/>
        <v>0.86373755776999217</v>
      </c>
      <c r="F30" s="8">
        <v>440.85999999999996</v>
      </c>
      <c r="G30" s="9">
        <f>'[1]168'!Z1594/10000</f>
        <v>456.57679832899998</v>
      </c>
      <c r="H30" s="10">
        <f t="shared" si="1"/>
        <v>1.0356503160391055</v>
      </c>
      <c r="I30" s="8">
        <v>1187.97</v>
      </c>
      <c r="J30" s="9">
        <f>'[1]168'!AT1594/10000</f>
        <v>200.09366459999998</v>
      </c>
      <c r="K30" s="10">
        <f t="shared" si="2"/>
        <v>0.16843326397131239</v>
      </c>
      <c r="L30" s="11">
        <f t="shared" si="3"/>
        <v>5285.14</v>
      </c>
      <c r="M30" s="9">
        <f t="shared" si="3"/>
        <v>3814.7627327789996</v>
      </c>
      <c r="N30" s="10">
        <f t="shared" si="4"/>
        <v>0.72179028990320016</v>
      </c>
      <c r="O30" s="11">
        <v>1384</v>
      </c>
      <c r="P30" s="9">
        <f>'[1]168'!BN1594/10000</f>
        <v>1147.0745219868422</v>
      </c>
      <c r="Q30" s="10">
        <f t="shared" si="5"/>
        <v>0.82881107079974148</v>
      </c>
    </row>
    <row r="31" spans="2:17" ht="30.75" customHeight="1" thickBot="1" x14ac:dyDescent="0.5">
      <c r="B31" s="15" t="s">
        <v>33</v>
      </c>
      <c r="C31" s="16">
        <v>859.46</v>
      </c>
      <c r="D31" s="9">
        <f>'[1]168'!L1595/10000</f>
        <v>894.55409999999995</v>
      </c>
      <c r="E31" s="17">
        <f t="shared" si="0"/>
        <v>1.0408327321806714</v>
      </c>
      <c r="F31" s="16">
        <v>509.44</v>
      </c>
      <c r="G31" s="9">
        <f>'[1]168'!Z1595/10000</f>
        <v>777.12329999995552</v>
      </c>
      <c r="H31" s="17">
        <f t="shared" si="1"/>
        <v>1.52544617619338</v>
      </c>
      <c r="I31" s="16">
        <v>32.97</v>
      </c>
      <c r="J31" s="9">
        <f>'[1]168'!AT1595/10000</f>
        <v>45.791899999997995</v>
      </c>
      <c r="K31" s="17">
        <f t="shared" si="2"/>
        <v>1.3888959660296631</v>
      </c>
      <c r="L31" s="18">
        <f t="shared" si="3"/>
        <v>1401.8700000000001</v>
      </c>
      <c r="M31" s="19">
        <f t="shared" si="3"/>
        <v>1717.4692999999534</v>
      </c>
      <c r="N31" s="17">
        <f t="shared" si="4"/>
        <v>1.225127365590214</v>
      </c>
      <c r="O31" s="18">
        <v>469.98</v>
      </c>
      <c r="P31" s="9">
        <f>'[1]168'!BN1595/10000</f>
        <v>523.99289999989412</v>
      </c>
      <c r="Q31" s="17">
        <f t="shared" si="5"/>
        <v>1.1149259542957022</v>
      </c>
    </row>
    <row r="32" spans="2:17" s="25" customFormat="1" ht="30.75" customHeight="1" thickBot="1" x14ac:dyDescent="0.5">
      <c r="B32" s="20" t="s">
        <v>34</v>
      </c>
      <c r="C32" s="21">
        <v>109200.72000000002</v>
      </c>
      <c r="D32" s="22">
        <f>SUM(D9:D31)</f>
        <v>92224.717806296845</v>
      </c>
      <c r="E32" s="23">
        <f t="shared" si="0"/>
        <v>0.84454312944362298</v>
      </c>
      <c r="F32" s="21">
        <v>87008.61</v>
      </c>
      <c r="G32" s="22">
        <f>SUM(G9:G31)</f>
        <v>100334.31138341328</v>
      </c>
      <c r="H32" s="23">
        <f t="shared" si="1"/>
        <v>1.1531538244710873</v>
      </c>
      <c r="I32" s="21">
        <v>24841.81</v>
      </c>
      <c r="J32" s="22">
        <f>SUM(J9:J31)</f>
        <v>20583.235832263865</v>
      </c>
      <c r="K32" s="23">
        <f t="shared" si="2"/>
        <v>0.82857230742300436</v>
      </c>
      <c r="L32" s="24">
        <f>C32+F32+I32</f>
        <v>221051.14</v>
      </c>
      <c r="M32" s="22">
        <f t="shared" si="3"/>
        <v>213142.26502197399</v>
      </c>
      <c r="N32" s="23">
        <f t="shared" si="4"/>
        <v>0.96422151463219763</v>
      </c>
      <c r="O32" s="24">
        <v>73919.13</v>
      </c>
      <c r="P32" s="22">
        <f>SUM(P9:P31)</f>
        <v>114508.19093150346</v>
      </c>
      <c r="Q32" s="23">
        <f t="shared" si="5"/>
        <v>1.5491009016407993</v>
      </c>
    </row>
    <row r="33" spans="1:17" ht="20.399999999999999" customHeight="1" x14ac:dyDescent="0.3">
      <c r="B33" s="26"/>
      <c r="C33" s="26"/>
      <c r="D33" s="26"/>
      <c r="E33" s="27"/>
      <c r="F33" s="26"/>
      <c r="G33" s="26"/>
      <c r="H33" s="27"/>
      <c r="I33" s="26"/>
      <c r="J33" s="26"/>
      <c r="K33" s="27"/>
      <c r="L33" s="26"/>
      <c r="M33" s="27"/>
      <c r="N33" s="95" t="s">
        <v>35</v>
      </c>
      <c r="O33" s="95"/>
      <c r="P33" s="95"/>
      <c r="Q33" s="95"/>
    </row>
    <row r="34" spans="1:17" hidden="1" x14ac:dyDescent="0.3"/>
    <row r="35" spans="1:17" hidden="1" x14ac:dyDescent="0.3"/>
    <row r="36" spans="1:17" ht="25.2" hidden="1" thickBot="1" x14ac:dyDescent="0.35">
      <c r="B36" s="114" t="s">
        <v>36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6"/>
    </row>
    <row r="37" spans="1:17" ht="25.2" hidden="1" thickBot="1" x14ac:dyDescent="0.45">
      <c r="B37" s="99" t="s">
        <v>0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</row>
    <row r="38" spans="1:17" ht="18" hidden="1" thickBot="1" x14ac:dyDescent="0.35">
      <c r="B38" s="102" t="s">
        <v>37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</row>
    <row r="39" spans="1:17" hidden="1" x14ac:dyDescent="0.3">
      <c r="B39" s="105" t="s">
        <v>2</v>
      </c>
      <c r="C39" s="108" t="s">
        <v>3</v>
      </c>
      <c r="D39" s="109"/>
      <c r="E39" s="110"/>
      <c r="F39" s="108" t="s">
        <v>4</v>
      </c>
      <c r="G39" s="109"/>
      <c r="H39" s="110"/>
      <c r="I39" s="108" t="s">
        <v>5</v>
      </c>
      <c r="J39" s="109"/>
      <c r="K39" s="110"/>
      <c r="L39" s="108" t="s">
        <v>6</v>
      </c>
      <c r="M39" s="109"/>
      <c r="N39" s="110"/>
    </row>
    <row r="40" spans="1:17" ht="78.75" hidden="1" customHeight="1" thickBot="1" x14ac:dyDescent="0.35">
      <c r="B40" s="106"/>
      <c r="C40" s="111"/>
      <c r="D40" s="112"/>
      <c r="E40" s="113"/>
      <c r="F40" s="111"/>
      <c r="G40" s="112"/>
      <c r="H40" s="113"/>
      <c r="I40" s="111"/>
      <c r="J40" s="112"/>
      <c r="K40" s="113"/>
      <c r="L40" s="111"/>
      <c r="M40" s="112"/>
      <c r="N40" s="113"/>
    </row>
    <row r="41" spans="1:17" ht="15.6" hidden="1" thickBot="1" x14ac:dyDescent="0.35">
      <c r="B41" s="106"/>
      <c r="C41" s="96">
        <v>1</v>
      </c>
      <c r="D41" s="97"/>
      <c r="E41" s="98"/>
      <c r="F41" s="96">
        <v>2</v>
      </c>
      <c r="G41" s="97"/>
      <c r="H41" s="98"/>
      <c r="I41" s="96">
        <v>3</v>
      </c>
      <c r="J41" s="97"/>
      <c r="K41" s="98"/>
      <c r="L41" s="96">
        <v>4</v>
      </c>
      <c r="M41" s="97"/>
      <c r="N41" s="98"/>
    </row>
    <row r="42" spans="1:17" ht="28.2" hidden="1" thickBot="1" x14ac:dyDescent="0.35">
      <c r="B42" s="107"/>
      <c r="C42" s="30" t="s">
        <v>8</v>
      </c>
      <c r="D42" s="30" t="s">
        <v>9</v>
      </c>
      <c r="E42" s="31" t="s">
        <v>38</v>
      </c>
      <c r="F42" s="30" t="s">
        <v>8</v>
      </c>
      <c r="G42" s="30" t="s">
        <v>9</v>
      </c>
      <c r="H42" s="31" t="s">
        <v>38</v>
      </c>
      <c r="I42" s="30" t="s">
        <v>8</v>
      </c>
      <c r="J42" s="30" t="s">
        <v>9</v>
      </c>
      <c r="K42" s="31" t="s">
        <v>38</v>
      </c>
      <c r="L42" s="30" t="s">
        <v>8</v>
      </c>
      <c r="M42" s="30" t="s">
        <v>9</v>
      </c>
      <c r="N42" s="31" t="s">
        <v>38</v>
      </c>
    </row>
    <row r="43" spans="1:17" s="13" customFormat="1" ht="25.2" hidden="1" x14ac:dyDescent="0.5">
      <c r="A43" s="14"/>
      <c r="B43" s="32" t="s">
        <v>11</v>
      </c>
      <c r="C43" s="33">
        <v>25428965.5</v>
      </c>
      <c r="D43" s="34">
        <f>[2]Disbursement!D72</f>
        <v>17728904.255249999</v>
      </c>
      <c r="E43" s="35">
        <f>D43/C43</f>
        <v>0.69719329538789143</v>
      </c>
      <c r="F43" s="36">
        <v>16075345.5</v>
      </c>
      <c r="G43" s="37">
        <f>[2]Disbursement!R72</f>
        <v>16370131.42327</v>
      </c>
      <c r="H43" s="38">
        <f>G43/F43</f>
        <v>1.0183377659453727</v>
      </c>
      <c r="I43" s="39">
        <v>8118045</v>
      </c>
      <c r="J43" s="40">
        <f>[2]Disbursement!AJ72</f>
        <v>5337908</v>
      </c>
      <c r="K43" s="38">
        <f t="shared" ref="K43:K65" si="6">J43/I43</f>
        <v>0.65753614324631116</v>
      </c>
      <c r="L43" s="39">
        <v>49622356</v>
      </c>
      <c r="M43" s="41">
        <f>[2]Disbursement!AL72</f>
        <v>39430956.79152</v>
      </c>
      <c r="N43" s="42">
        <f t="shared" ref="N43:N65" si="7">M43/L43</f>
        <v>0.79462081146489694</v>
      </c>
      <c r="O43" s="14"/>
      <c r="P43" s="14"/>
    </row>
    <row r="44" spans="1:17" ht="25.2" hidden="1" x14ac:dyDescent="0.5">
      <c r="A44" s="14"/>
      <c r="B44" s="32" t="s">
        <v>12</v>
      </c>
      <c r="C44" s="43">
        <v>20825000</v>
      </c>
      <c r="D44" s="44">
        <f>[2]Disbursement!D145</f>
        <v>18069964</v>
      </c>
      <c r="E44" s="35">
        <f t="shared" ref="E44:E65" si="8">D44/C44</f>
        <v>0.86770535414165662</v>
      </c>
      <c r="F44" s="36">
        <v>1780000</v>
      </c>
      <c r="G44" s="45">
        <f>[2]Disbursement!R145</f>
        <v>1552202</v>
      </c>
      <c r="H44" s="38">
        <f t="shared" ref="H44:H65" si="9">G44/F44</f>
        <v>0.87202359550561803</v>
      </c>
      <c r="I44" s="39">
        <v>3595000</v>
      </c>
      <c r="J44" s="46">
        <f>[2]Disbursement!AJ145</f>
        <v>2783636.75</v>
      </c>
      <c r="K44" s="38">
        <f t="shared" si="6"/>
        <v>0.77430785813630043</v>
      </c>
      <c r="L44" s="39">
        <v>26200000</v>
      </c>
      <c r="M44" s="41">
        <f>[2]Disbursement!AL145</f>
        <v>22405802.75</v>
      </c>
      <c r="N44" s="42">
        <f t="shared" si="7"/>
        <v>0.85518331106870227</v>
      </c>
      <c r="O44" s="14"/>
      <c r="P44" s="14"/>
    </row>
    <row r="45" spans="1:17" ht="25.2" hidden="1" x14ac:dyDescent="0.5">
      <c r="A45" s="14"/>
      <c r="B45" s="32" t="s">
        <v>13</v>
      </c>
      <c r="C45" s="43">
        <v>30288683</v>
      </c>
      <c r="D45" s="44">
        <f>[2]Disbursement!D218</f>
        <v>27633317</v>
      </c>
      <c r="E45" s="35">
        <f t="shared" si="8"/>
        <v>0.91233141434376663</v>
      </c>
      <c r="F45" s="36">
        <v>6596216.0999999996</v>
      </c>
      <c r="G45" s="45">
        <f>[2]Disbursement!R218</f>
        <v>6087714</v>
      </c>
      <c r="H45" s="38">
        <f t="shared" si="9"/>
        <v>0.92291003019140028</v>
      </c>
      <c r="I45" s="39">
        <v>12781387.5</v>
      </c>
      <c r="J45" s="46">
        <f>[2]Disbursement!AJ218</f>
        <v>10111124</v>
      </c>
      <c r="K45" s="38">
        <f t="shared" si="6"/>
        <v>0.79108187589179968</v>
      </c>
      <c r="L45" s="39">
        <v>49666286.599999994</v>
      </c>
      <c r="M45" s="41">
        <f>[2]Disbursement!AL218</f>
        <v>43832155</v>
      </c>
      <c r="N45" s="42">
        <f t="shared" si="7"/>
        <v>0.88253336419155615</v>
      </c>
      <c r="O45" s="14"/>
      <c r="P45" s="14"/>
    </row>
    <row r="46" spans="1:17" ht="25.2" hidden="1" x14ac:dyDescent="0.5">
      <c r="A46" s="14"/>
      <c r="B46" s="32" t="s">
        <v>14</v>
      </c>
      <c r="C46" s="43">
        <v>15526000</v>
      </c>
      <c r="D46" s="44">
        <f>[2]Disbursement!D291</f>
        <v>17287928.469999999</v>
      </c>
      <c r="E46" s="35">
        <f t="shared" si="8"/>
        <v>1.113482446863326</v>
      </c>
      <c r="F46" s="36">
        <v>3495000</v>
      </c>
      <c r="G46" s="45">
        <f>[2]Disbursement!R291</f>
        <v>1927524.44</v>
      </c>
      <c r="H46" s="38">
        <f t="shared" si="9"/>
        <v>0.55150913876967089</v>
      </c>
      <c r="I46" s="39">
        <v>1065013.175</v>
      </c>
      <c r="J46" s="46">
        <f>[2]Disbursement!AJ291</f>
        <v>1411162.63</v>
      </c>
      <c r="K46" s="38">
        <f t="shared" si="6"/>
        <v>1.325018941667083</v>
      </c>
      <c r="L46" s="39">
        <v>20086013.175000001</v>
      </c>
      <c r="M46" s="41">
        <f>[2]Disbursement!AL291</f>
        <v>20626615.539999999</v>
      </c>
      <c r="N46" s="42">
        <f t="shared" si="7"/>
        <v>1.0269143687346007</v>
      </c>
      <c r="O46" s="14"/>
      <c r="P46" s="14"/>
    </row>
    <row r="47" spans="1:17" ht="25.2" hidden="1" x14ac:dyDescent="0.5">
      <c r="A47" s="14"/>
      <c r="B47" s="32" t="s">
        <v>16</v>
      </c>
      <c r="C47" s="43">
        <v>20416382.158024997</v>
      </c>
      <c r="D47" s="44">
        <f>[2]Disbursement!D364</f>
        <v>18915093</v>
      </c>
      <c r="E47" s="35">
        <f t="shared" si="8"/>
        <v>0.92646644511231924</v>
      </c>
      <c r="F47" s="36">
        <v>3568452.5</v>
      </c>
      <c r="G47" s="45">
        <f>[2]Disbursement!R364</f>
        <v>3139454</v>
      </c>
      <c r="H47" s="38">
        <f t="shared" si="9"/>
        <v>0.87978024087472095</v>
      </c>
      <c r="I47" s="39">
        <v>1302000.0634999999</v>
      </c>
      <c r="J47" s="46">
        <f>[2]Disbursement!AJ364</f>
        <v>624398.5</v>
      </c>
      <c r="K47" s="38">
        <f t="shared" si="6"/>
        <v>0.47956871701028148</v>
      </c>
      <c r="L47" s="39">
        <v>25286834.721525002</v>
      </c>
      <c r="M47" s="41">
        <f>[2]Disbursement!AL364</f>
        <v>22678945.5</v>
      </c>
      <c r="N47" s="42">
        <f t="shared" si="7"/>
        <v>0.89686770802891047</v>
      </c>
      <c r="O47" s="14"/>
      <c r="P47" s="14"/>
    </row>
    <row r="48" spans="1:17" ht="25.2" hidden="1" x14ac:dyDescent="0.5">
      <c r="A48" s="14"/>
      <c r="B48" s="32" t="s">
        <v>15</v>
      </c>
      <c r="C48" s="43">
        <v>20816750</v>
      </c>
      <c r="D48" s="44">
        <f>[2]Disbursement!D437</f>
        <v>9711429</v>
      </c>
      <c r="E48" s="35">
        <f t="shared" si="8"/>
        <v>0.46651994187373147</v>
      </c>
      <c r="F48" s="36">
        <v>6003030</v>
      </c>
      <c r="G48" s="45">
        <f>[2]Disbursement!R437</f>
        <v>6819539</v>
      </c>
      <c r="H48" s="38">
        <f t="shared" si="9"/>
        <v>1.1360161451800175</v>
      </c>
      <c r="I48" s="39">
        <v>3626510</v>
      </c>
      <c r="J48" s="46">
        <f>[2]Disbursement!AJ437</f>
        <v>324623</v>
      </c>
      <c r="K48" s="38">
        <f t="shared" si="6"/>
        <v>8.9513885250557701E-2</v>
      </c>
      <c r="L48" s="39">
        <v>30446290</v>
      </c>
      <c r="M48" s="41">
        <f>[2]Disbursement!AL437</f>
        <v>16855591</v>
      </c>
      <c r="N48" s="42">
        <f t="shared" si="7"/>
        <v>0.55361723875059987</v>
      </c>
      <c r="O48" s="14"/>
      <c r="P48" s="14"/>
    </row>
    <row r="49" spans="1:16" ht="25.2" hidden="1" x14ac:dyDescent="0.5">
      <c r="A49" s="14"/>
      <c r="B49" s="32" t="s">
        <v>17</v>
      </c>
      <c r="C49" s="43">
        <v>33376252.24492</v>
      </c>
      <c r="D49" s="44">
        <f>[2]Disbursement!D510</f>
        <v>26953560</v>
      </c>
      <c r="E49" s="35">
        <f t="shared" si="8"/>
        <v>0.80756700309581464</v>
      </c>
      <c r="F49" s="36">
        <v>5437497.9630000005</v>
      </c>
      <c r="G49" s="45">
        <f>[2]Disbursement!R510</f>
        <v>3034138</v>
      </c>
      <c r="H49" s="38">
        <f t="shared" si="9"/>
        <v>0.55800259984391642</v>
      </c>
      <c r="I49" s="39">
        <v>2509999.7599999998</v>
      </c>
      <c r="J49" s="46">
        <f>[2]Disbursement!AJ510</f>
        <v>2127112</v>
      </c>
      <c r="K49" s="38">
        <f t="shared" si="6"/>
        <v>0.84745506111124103</v>
      </c>
      <c r="L49" s="39">
        <v>41323749.967920005</v>
      </c>
      <c r="M49" s="41">
        <f>[2]Disbursement!AL510</f>
        <v>32114810</v>
      </c>
      <c r="N49" s="42">
        <f t="shared" si="7"/>
        <v>0.77715139659229893</v>
      </c>
      <c r="O49" s="14"/>
      <c r="P49" s="14"/>
    </row>
    <row r="50" spans="1:16" ht="25.2" hidden="1" x14ac:dyDescent="0.5">
      <c r="A50" s="14"/>
      <c r="B50" s="32" t="s">
        <v>18</v>
      </c>
      <c r="C50" s="43">
        <v>16991124</v>
      </c>
      <c r="D50" s="44">
        <f>[2]Disbursement!D583</f>
        <v>10567606</v>
      </c>
      <c r="E50" s="35">
        <f t="shared" si="8"/>
        <v>0.62194861269919521</v>
      </c>
      <c r="F50" s="36">
        <v>4381706</v>
      </c>
      <c r="G50" s="45">
        <f>[2]Disbursement!R583</f>
        <v>3428224</v>
      </c>
      <c r="H50" s="38">
        <f t="shared" si="9"/>
        <v>0.78239480238975412</v>
      </c>
      <c r="I50" s="39">
        <v>1548107.5</v>
      </c>
      <c r="J50" s="46">
        <f>[2]Disbursement!AJ583</f>
        <v>402895</v>
      </c>
      <c r="K50" s="38">
        <f t="shared" si="6"/>
        <v>0.26025001493759314</v>
      </c>
      <c r="L50" s="39">
        <v>22920937.5</v>
      </c>
      <c r="M50" s="41">
        <f>[2]Disbursement!AL583</f>
        <v>14398725</v>
      </c>
      <c r="N50" s="42">
        <f t="shared" si="7"/>
        <v>0.6281909280543172</v>
      </c>
      <c r="O50" s="14"/>
      <c r="P50" s="14"/>
    </row>
    <row r="51" spans="1:16" ht="25.2" hidden="1" x14ac:dyDescent="0.5">
      <c r="A51" s="14"/>
      <c r="B51" s="32" t="s">
        <v>19</v>
      </c>
      <c r="C51" s="43">
        <v>53217200</v>
      </c>
      <c r="D51" s="44">
        <f>[2]Disbursement!D656</f>
        <v>20478554.147840001</v>
      </c>
      <c r="E51" s="35">
        <f t="shared" si="8"/>
        <v>0.38481081582345561</v>
      </c>
      <c r="F51" s="36">
        <v>8752150</v>
      </c>
      <c r="G51" s="45">
        <f>[2]Disbursement!R656</f>
        <v>12191675.647</v>
      </c>
      <c r="H51" s="38">
        <f t="shared" si="9"/>
        <v>1.3929920816028061</v>
      </c>
      <c r="I51" s="39">
        <v>5568500</v>
      </c>
      <c r="J51" s="46">
        <f>[2]Disbursement!AJ656</f>
        <v>5665376.0490000006</v>
      </c>
      <c r="K51" s="38">
        <f t="shared" si="6"/>
        <v>1.017397153452456</v>
      </c>
      <c r="L51" s="39">
        <v>67537850</v>
      </c>
      <c r="M51" s="41">
        <f>[2]Disbursement!AL656</f>
        <v>38335605.843839996</v>
      </c>
      <c r="N51" s="42">
        <f t="shared" si="7"/>
        <v>0.56761661562871779</v>
      </c>
      <c r="O51" s="14"/>
      <c r="P51" s="14"/>
    </row>
    <row r="52" spans="1:16" ht="25.2" hidden="1" x14ac:dyDescent="0.5">
      <c r="A52" s="14"/>
      <c r="B52" s="32" t="s">
        <v>20</v>
      </c>
      <c r="C52" s="43">
        <v>34117750</v>
      </c>
      <c r="D52" s="44">
        <f>[2]Disbursement!D729</f>
        <v>16849673.039209999</v>
      </c>
      <c r="E52" s="35">
        <f t="shared" si="8"/>
        <v>0.49386823689164727</v>
      </c>
      <c r="F52" s="36">
        <v>16738000</v>
      </c>
      <c r="G52" s="45">
        <f>[2]Disbursement!R729</f>
        <v>22624038.576469198</v>
      </c>
      <c r="H52" s="38">
        <f t="shared" si="9"/>
        <v>1.3516572216793641</v>
      </c>
      <c r="I52" s="39">
        <v>15181257.673749998</v>
      </c>
      <c r="J52" s="46">
        <f>[2]Disbursement!AJ729</f>
        <v>14976487.113</v>
      </c>
      <c r="K52" s="38">
        <f t="shared" si="6"/>
        <v>0.98651162076617216</v>
      </c>
      <c r="L52" s="39">
        <v>66037007.673749991</v>
      </c>
      <c r="M52" s="41">
        <f>[2]Disbursement!AL729</f>
        <v>54450198.728679202</v>
      </c>
      <c r="N52" s="42">
        <f t="shared" si="7"/>
        <v>0.82454067267380748</v>
      </c>
      <c r="O52" s="14"/>
      <c r="P52" s="14"/>
    </row>
    <row r="53" spans="1:16" s="13" customFormat="1" ht="25.2" hidden="1" x14ac:dyDescent="0.5">
      <c r="A53" s="14"/>
      <c r="B53" s="32" t="s">
        <v>21</v>
      </c>
      <c r="C53" s="43">
        <v>21684011.5</v>
      </c>
      <c r="D53" s="44">
        <f>[2]Disbursement!D802</f>
        <v>20493496.537189998</v>
      </c>
      <c r="E53" s="35">
        <f t="shared" si="8"/>
        <v>0.94509710701776739</v>
      </c>
      <c r="F53" s="36">
        <v>7688004.5</v>
      </c>
      <c r="G53" s="45">
        <f>[2]Disbursement!R802</f>
        <v>6094709.2774400003</v>
      </c>
      <c r="H53" s="38">
        <f t="shared" si="9"/>
        <v>0.79275568548899789</v>
      </c>
      <c r="I53" s="39">
        <v>5500035.5</v>
      </c>
      <c r="J53" s="46">
        <f>[2]Disbursement!AJ802</f>
        <v>1825096.5649999999</v>
      </c>
      <c r="K53" s="38">
        <f t="shared" si="6"/>
        <v>0.33183359725587225</v>
      </c>
      <c r="L53" s="39">
        <v>34872051.5</v>
      </c>
      <c r="M53" s="41">
        <f>[2]Disbursement!AL802</f>
        <v>28413302.379629999</v>
      </c>
      <c r="N53" s="42">
        <f t="shared" si="7"/>
        <v>0.8147872338290737</v>
      </c>
      <c r="O53" s="14"/>
      <c r="P53" s="14"/>
    </row>
    <row r="54" spans="1:16" s="13" customFormat="1" ht="25.2" hidden="1" x14ac:dyDescent="0.5">
      <c r="A54" s="14"/>
      <c r="B54" s="32" t="s">
        <v>22</v>
      </c>
      <c r="C54" s="43">
        <v>88825226.5</v>
      </c>
      <c r="D54" s="44">
        <f>[2]Disbursement!D875</f>
        <v>39860456</v>
      </c>
      <c r="E54" s="35">
        <f t="shared" si="8"/>
        <v>0.44875152668482077</v>
      </c>
      <c r="F54" s="36">
        <v>81597500</v>
      </c>
      <c r="G54" s="45">
        <f>[2]Disbursement!R875</f>
        <v>162848348</v>
      </c>
      <c r="H54" s="38">
        <f t="shared" si="9"/>
        <v>1.9957516835687368</v>
      </c>
      <c r="I54" s="39">
        <v>73492550</v>
      </c>
      <c r="J54" s="46">
        <f>[2]Disbursement!AJ875</f>
        <v>19250130</v>
      </c>
      <c r="K54" s="38">
        <f t="shared" si="6"/>
        <v>0.26193308029181189</v>
      </c>
      <c r="L54" s="39">
        <v>243915276.5</v>
      </c>
      <c r="M54" s="41">
        <f>[2]Disbursement!AL875</f>
        <v>221958934</v>
      </c>
      <c r="N54" s="42">
        <f t="shared" si="7"/>
        <v>0.90998373363465823</v>
      </c>
      <c r="O54" s="14"/>
      <c r="P54" s="14"/>
    </row>
    <row r="55" spans="1:16" ht="25.2" hidden="1" x14ac:dyDescent="0.5">
      <c r="A55" s="14"/>
      <c r="B55" s="32" t="s">
        <v>23</v>
      </c>
      <c r="C55" s="43">
        <v>23196248</v>
      </c>
      <c r="D55" s="44">
        <f>[2]Disbursement!D948</f>
        <v>18899949</v>
      </c>
      <c r="E55" s="35">
        <f t="shared" si="8"/>
        <v>0.81478474449833438</v>
      </c>
      <c r="F55" s="36">
        <v>3424600</v>
      </c>
      <c r="G55" s="45">
        <f>[2]Disbursement!R948</f>
        <v>2256681</v>
      </c>
      <c r="H55" s="38">
        <f t="shared" si="9"/>
        <v>0.65896192256029906</v>
      </c>
      <c r="I55" s="39">
        <v>1214850</v>
      </c>
      <c r="J55" s="46">
        <f>[2]Disbursement!AJ948</f>
        <v>387339</v>
      </c>
      <c r="K55" s="38">
        <f t="shared" si="6"/>
        <v>0.31883689344363503</v>
      </c>
      <c r="L55" s="39">
        <v>27835698</v>
      </c>
      <c r="M55" s="41">
        <f>[2]Disbursement!AL948</f>
        <v>21543969</v>
      </c>
      <c r="N55" s="42">
        <f t="shared" si="7"/>
        <v>0.77396905944302175</v>
      </c>
      <c r="O55" s="14"/>
      <c r="P55" s="14"/>
    </row>
    <row r="56" spans="1:16" ht="25.2" hidden="1" x14ac:dyDescent="0.5">
      <c r="A56" s="14"/>
      <c r="B56" s="32" t="s">
        <v>24</v>
      </c>
      <c r="C56" s="43">
        <v>36251900</v>
      </c>
      <c r="D56" s="44">
        <f>[2]Disbursement!D1021</f>
        <v>23763327</v>
      </c>
      <c r="E56" s="35">
        <f t="shared" si="8"/>
        <v>0.65550569763239996</v>
      </c>
      <c r="F56" s="36">
        <v>9204523</v>
      </c>
      <c r="G56" s="45">
        <f>[2]Disbursement!R1021</f>
        <v>5569435</v>
      </c>
      <c r="H56" s="38">
        <f t="shared" si="9"/>
        <v>0.6050758958394693</v>
      </c>
      <c r="I56" s="39">
        <v>4211200</v>
      </c>
      <c r="J56" s="46">
        <f>[2]Disbursement!AJ1021</f>
        <v>339441</v>
      </c>
      <c r="K56" s="38">
        <f t="shared" si="6"/>
        <v>8.0604340805471131E-2</v>
      </c>
      <c r="L56" s="39">
        <v>49667623</v>
      </c>
      <c r="M56" s="41">
        <f>[2]Disbursement!AL1021</f>
        <v>29672203</v>
      </c>
      <c r="N56" s="42">
        <f t="shared" si="7"/>
        <v>0.59741540278664029</v>
      </c>
      <c r="O56" s="14"/>
      <c r="P56" s="14"/>
    </row>
    <row r="57" spans="1:16" ht="25.2" hidden="1" x14ac:dyDescent="0.5">
      <c r="A57" s="14"/>
      <c r="B57" s="32" t="s">
        <v>30</v>
      </c>
      <c r="C57" s="43">
        <v>15963649.349774571</v>
      </c>
      <c r="D57" s="44">
        <f>[2]Disbursement!D1094</f>
        <v>6232132</v>
      </c>
      <c r="E57" s="35">
        <f t="shared" si="8"/>
        <v>0.39039519494882957</v>
      </c>
      <c r="F57" s="36">
        <v>9598784.4701554216</v>
      </c>
      <c r="G57" s="45">
        <f>[2]Disbursement!R1094</f>
        <v>8629048.7699999996</v>
      </c>
      <c r="H57" s="38">
        <f t="shared" si="9"/>
        <v>0.89897307277077343</v>
      </c>
      <c r="I57" s="39">
        <v>5692800.1350585762</v>
      </c>
      <c r="J57" s="46">
        <f>[2]Disbursement!AJ1094</f>
        <v>1881522</v>
      </c>
      <c r="K57" s="38">
        <f t="shared" si="6"/>
        <v>0.33050905623979721</v>
      </c>
      <c r="L57" s="39">
        <v>31255234.178103574</v>
      </c>
      <c r="M57" s="41">
        <f>[2]Disbursement!AL1094</f>
        <v>16742702.77</v>
      </c>
      <c r="N57" s="42">
        <f t="shared" si="7"/>
        <v>0.5356767661567996</v>
      </c>
      <c r="O57" s="14"/>
      <c r="P57" s="14"/>
    </row>
    <row r="58" spans="1:16" ht="25.2" hidden="1" x14ac:dyDescent="0.5">
      <c r="A58" s="14"/>
      <c r="B58" s="32" t="s">
        <v>39</v>
      </c>
      <c r="C58" s="43">
        <v>19902693.5</v>
      </c>
      <c r="D58" s="44">
        <f>[2]Disbursement!D1167</f>
        <v>17947091</v>
      </c>
      <c r="E58" s="35">
        <f t="shared" si="8"/>
        <v>0.9017418170058239</v>
      </c>
      <c r="F58" s="36">
        <v>774720</v>
      </c>
      <c r="G58" s="45">
        <f>[2]Disbursement!R1167</f>
        <v>1579907</v>
      </c>
      <c r="H58" s="38">
        <f t="shared" si="9"/>
        <v>2.0393264663362247</v>
      </c>
      <c r="I58" s="39">
        <v>900726.5</v>
      </c>
      <c r="J58" s="46">
        <f>[2]Disbursement!AJ1167</f>
        <v>1724952</v>
      </c>
      <c r="K58" s="38">
        <f t="shared" si="6"/>
        <v>1.9150674483319854</v>
      </c>
      <c r="L58" s="39">
        <v>21578140</v>
      </c>
      <c r="M58" s="41">
        <f>[2]Disbursement!AL1167</f>
        <v>21251950</v>
      </c>
      <c r="N58" s="42">
        <f t="shared" si="7"/>
        <v>0.98488331246344685</v>
      </c>
      <c r="O58" s="14"/>
      <c r="P58" s="14"/>
    </row>
    <row r="59" spans="1:16" ht="25.2" hidden="1" x14ac:dyDescent="0.5">
      <c r="A59" s="14"/>
      <c r="B59" s="32" t="s">
        <v>31</v>
      </c>
      <c r="C59" s="43">
        <v>15532600</v>
      </c>
      <c r="D59" s="44">
        <f>[2]Disbursement!D1240</f>
        <v>6306491</v>
      </c>
      <c r="E59" s="35">
        <f t="shared" si="8"/>
        <v>0.40601644283635707</v>
      </c>
      <c r="F59" s="36">
        <v>3764400</v>
      </c>
      <c r="G59" s="45">
        <f>[2]Disbursement!R1240</f>
        <v>2354978</v>
      </c>
      <c r="H59" s="38">
        <f t="shared" si="9"/>
        <v>0.62559186058867278</v>
      </c>
      <c r="I59" s="39">
        <v>4046000</v>
      </c>
      <c r="J59" s="46">
        <f>[2]Disbursement!AJ1240</f>
        <v>612544</v>
      </c>
      <c r="K59" s="38">
        <f t="shared" si="6"/>
        <v>0.15139495798319327</v>
      </c>
      <c r="L59" s="39">
        <v>23343000</v>
      </c>
      <c r="M59" s="41">
        <f>[2]Disbursement!AL1240</f>
        <v>9274013</v>
      </c>
      <c r="N59" s="42">
        <f t="shared" si="7"/>
        <v>0.39729310714132715</v>
      </c>
      <c r="O59" s="14"/>
      <c r="P59" s="14"/>
    </row>
    <row r="60" spans="1:16" ht="25.2" hidden="1" x14ac:dyDescent="0.5">
      <c r="A60" s="14"/>
      <c r="B60" s="32" t="s">
        <v>26</v>
      </c>
      <c r="C60" s="47">
        <v>3535550</v>
      </c>
      <c r="D60" s="48">
        <f>[2]Disbursement!D1313</f>
        <v>2300221</v>
      </c>
      <c r="E60" s="35">
        <f t="shared" si="8"/>
        <v>0.65059778535164259</v>
      </c>
      <c r="F60" s="36">
        <v>2616750</v>
      </c>
      <c r="G60" s="49">
        <f>[2]Disbursement!R1313</f>
        <v>2376607</v>
      </c>
      <c r="H60" s="38">
        <f t="shared" si="9"/>
        <v>0.90822852775389318</v>
      </c>
      <c r="I60" s="39">
        <v>820911</v>
      </c>
      <c r="J60" s="50">
        <f>[2]Disbursement!AJ1313</f>
        <v>341451</v>
      </c>
      <c r="K60" s="38">
        <f t="shared" si="6"/>
        <v>0.4159415576109956</v>
      </c>
      <c r="L60" s="39">
        <v>6973211</v>
      </c>
      <c r="M60" s="51">
        <f>[2]Disbursement!AL1313</f>
        <v>5018279</v>
      </c>
      <c r="N60" s="42">
        <f t="shared" si="7"/>
        <v>0.71965110477798533</v>
      </c>
      <c r="O60" s="14"/>
      <c r="P60" s="14"/>
    </row>
    <row r="61" spans="1:16" s="52" customFormat="1" ht="25.2" hidden="1" x14ac:dyDescent="0.5">
      <c r="B61" s="32" t="s">
        <v>27</v>
      </c>
      <c r="C61" s="43">
        <v>55578533</v>
      </c>
      <c r="D61" s="43">
        <f>[2]Disbursement!D1386</f>
        <v>41206477.827604949</v>
      </c>
      <c r="E61" s="43">
        <f t="shared" si="8"/>
        <v>0.74140995818664279</v>
      </c>
      <c r="F61" s="36">
        <v>9688347.5</v>
      </c>
      <c r="G61" s="53">
        <f>'[3]ACP Disbursement'!$S$69</f>
        <v>18821409.443118967</v>
      </c>
      <c r="H61" s="54">
        <f t="shared" si="9"/>
        <v>1.9426852146993041</v>
      </c>
      <c r="I61" s="39">
        <v>19473025.5</v>
      </c>
      <c r="J61" s="55">
        <v>14322442.6912024</v>
      </c>
      <c r="K61" s="54">
        <f t="shared" si="6"/>
        <v>0.73550166568633113</v>
      </c>
      <c r="L61" s="39">
        <v>84739906</v>
      </c>
      <c r="M61" s="56">
        <f>'[3]ACP Disbursement'!$AN$69</f>
        <v>74350329.961926311</v>
      </c>
      <c r="N61" s="57">
        <f t="shared" si="7"/>
        <v>0.8773945295847545</v>
      </c>
    </row>
    <row r="62" spans="1:16" ht="25.2" hidden="1" x14ac:dyDescent="0.5">
      <c r="A62" s="14"/>
      <c r="B62" s="32" t="s">
        <v>40</v>
      </c>
      <c r="C62" s="58">
        <v>13504350</v>
      </c>
      <c r="D62" s="59">
        <f>[2]Disbursement!D1459</f>
        <v>6994533</v>
      </c>
      <c r="E62" s="35">
        <f t="shared" si="8"/>
        <v>0.51794666163125214</v>
      </c>
      <c r="F62" s="36">
        <v>3397300</v>
      </c>
      <c r="G62" s="60">
        <f>[2]Disbursement!R1459</f>
        <v>2053249</v>
      </c>
      <c r="H62" s="38">
        <f t="shared" si="9"/>
        <v>0.60437671091749334</v>
      </c>
      <c r="I62" s="39">
        <v>2144300</v>
      </c>
      <c r="J62" s="61">
        <f>[2]Disbursement!AJ1459</f>
        <v>728107.2</v>
      </c>
      <c r="K62" s="38">
        <f t="shared" si="6"/>
        <v>0.33955472648416729</v>
      </c>
      <c r="L62" s="39">
        <v>19045950</v>
      </c>
      <c r="M62" s="62">
        <f>[2]Disbursement!AL1459</f>
        <v>9775889.1999999993</v>
      </c>
      <c r="N62" s="42">
        <f t="shared" si="7"/>
        <v>0.51327915908631494</v>
      </c>
      <c r="O62" s="14"/>
      <c r="P62" s="14"/>
    </row>
    <row r="63" spans="1:16" ht="25.2" hidden="1" x14ac:dyDescent="0.5">
      <c r="A63" s="14"/>
      <c r="B63" s="32" t="s">
        <v>29</v>
      </c>
      <c r="C63" s="43">
        <v>58504885</v>
      </c>
      <c r="D63" s="44">
        <f>[2]Disbursement!D1532</f>
        <v>21949072</v>
      </c>
      <c r="E63" s="35">
        <f t="shared" si="8"/>
        <v>0.37516648396112562</v>
      </c>
      <c r="F63" s="36">
        <v>6853562</v>
      </c>
      <c r="G63" s="45">
        <f>[2]Disbursement!R1532</f>
        <v>8274470</v>
      </c>
      <c r="H63" s="38">
        <f t="shared" si="9"/>
        <v>1.2073240163290271</v>
      </c>
      <c r="I63" s="39">
        <v>6222259.5</v>
      </c>
      <c r="J63" s="46">
        <f>[2]Disbursement!AJ1532</f>
        <v>1478202</v>
      </c>
      <c r="K63" s="38">
        <f t="shared" si="6"/>
        <v>0.23756675529202856</v>
      </c>
      <c r="L63" s="39">
        <v>71580706.5</v>
      </c>
      <c r="M63" s="41">
        <f>[2]Disbursement!AL1532</f>
        <v>31701744</v>
      </c>
      <c r="N63" s="42">
        <f t="shared" si="7"/>
        <v>0.44288112747252639</v>
      </c>
      <c r="O63" s="14"/>
      <c r="P63" s="14"/>
    </row>
    <row r="64" spans="1:16" ht="25.2" hidden="1" x14ac:dyDescent="0.5">
      <c r="A64" s="14"/>
      <c r="B64" s="63" t="s">
        <v>32</v>
      </c>
      <c r="C64" s="47">
        <v>30704396</v>
      </c>
      <c r="D64" s="48">
        <f>[2]Disbursement!D1605</f>
        <v>21218434</v>
      </c>
      <c r="E64" s="64">
        <f t="shared" si="8"/>
        <v>0.69105524824523501</v>
      </c>
      <c r="F64" s="65">
        <v>3381000.5</v>
      </c>
      <c r="G64" s="49">
        <f>[2]Disbursement!R1605</f>
        <v>1923624</v>
      </c>
      <c r="H64" s="66">
        <f t="shared" si="9"/>
        <v>0.56895111373097995</v>
      </c>
      <c r="I64" s="67">
        <v>12275199</v>
      </c>
      <c r="J64" s="50">
        <f>[2]Disbursement!AJ1605</f>
        <v>432196.08</v>
      </c>
      <c r="K64" s="66">
        <f t="shared" si="6"/>
        <v>3.5208885819284885E-2</v>
      </c>
      <c r="L64" s="67">
        <v>46360595.5</v>
      </c>
      <c r="M64" s="51">
        <f>[2]Disbursement!AL1605</f>
        <v>23574254.079999998</v>
      </c>
      <c r="N64" s="68">
        <f t="shared" si="7"/>
        <v>0.50849765465156715</v>
      </c>
      <c r="O64" s="14"/>
      <c r="P64" s="14"/>
    </row>
    <row r="65" spans="1:16" ht="18" hidden="1" x14ac:dyDescent="0.35">
      <c r="A65" s="14"/>
      <c r="B65" s="69" t="s">
        <v>34</v>
      </c>
      <c r="C65" s="43">
        <f>SUM(C43:C64)</f>
        <v>654188149.75271964</v>
      </c>
      <c r="D65" s="43">
        <f>SUM(D43:D64)</f>
        <v>411367709.2770949</v>
      </c>
      <c r="E65" s="70">
        <f t="shared" si="8"/>
        <v>0.62882170738279219</v>
      </c>
      <c r="F65" s="43">
        <f>SUM(F43:F64)</f>
        <v>214816890.03315541</v>
      </c>
      <c r="G65" s="43">
        <f>SUM(G43:G64)</f>
        <v>299957107.57729822</v>
      </c>
      <c r="H65" s="71">
        <f t="shared" si="9"/>
        <v>1.3963385631874758</v>
      </c>
      <c r="I65" s="43">
        <f>SUM(I43:I64)</f>
        <v>191289677.80730858</v>
      </c>
      <c r="J65" s="43">
        <f>SUM(J43:J64)</f>
        <v>87088146.578202397</v>
      </c>
      <c r="K65" s="71">
        <f t="shared" si="6"/>
        <v>0.45526840536544116</v>
      </c>
      <c r="L65" s="43">
        <f>SUM(L43:L64)</f>
        <v>1060294717.8162986</v>
      </c>
      <c r="M65" s="72">
        <f>SUM(M43:M64)</f>
        <v>798406976.54559565</v>
      </c>
      <c r="N65" s="73">
        <f t="shared" si="7"/>
        <v>0.75300476662746485</v>
      </c>
      <c r="O65" s="14"/>
      <c r="P65" s="14"/>
    </row>
    <row r="66" spans="1:16" s="75" customFormat="1" ht="25.2" hidden="1" x14ac:dyDescent="0.5">
      <c r="A66" s="74"/>
      <c r="B66" s="74"/>
      <c r="D66" s="76"/>
      <c r="E66" s="77"/>
      <c r="F66" s="77"/>
      <c r="G66" s="77"/>
      <c r="H66" s="78"/>
      <c r="I66" s="79"/>
      <c r="J66" s="77"/>
      <c r="K66" s="80"/>
      <c r="L66" s="81"/>
      <c r="M66" s="82"/>
      <c r="N66" s="83"/>
      <c r="O66" s="84"/>
      <c r="P66" s="82"/>
    </row>
    <row r="67" spans="1:16" s="85" customFormat="1" ht="18" hidden="1" x14ac:dyDescent="0.35">
      <c r="A67" s="74"/>
      <c r="B67" s="74"/>
      <c r="C67" s="75"/>
      <c r="D67" s="76"/>
      <c r="E67" s="77"/>
      <c r="F67" s="77"/>
      <c r="G67" s="77"/>
      <c r="H67" s="77"/>
      <c r="I67" s="77"/>
      <c r="J67" s="77"/>
      <c r="K67" s="77"/>
      <c r="L67" s="77"/>
      <c r="M67" s="82"/>
      <c r="N67" s="82"/>
      <c r="O67" s="82"/>
      <c r="P67" s="82"/>
    </row>
    <row r="68" spans="1:16" hidden="1" x14ac:dyDescent="0.3">
      <c r="A68" s="14"/>
      <c r="B68" s="14"/>
      <c r="M68" s="14"/>
      <c r="N68" s="52"/>
      <c r="O68" s="14"/>
      <c r="P68" s="14"/>
    </row>
    <row r="69" spans="1:16" hidden="1" x14ac:dyDescent="0.3"/>
    <row r="70" spans="1:16" hidden="1" x14ac:dyDescent="0.3"/>
    <row r="71" spans="1:16" hidden="1" x14ac:dyDescent="0.3"/>
    <row r="72" spans="1:16" hidden="1" x14ac:dyDescent="0.3"/>
    <row r="73" spans="1:16" hidden="1" x14ac:dyDescent="0.3"/>
    <row r="74" spans="1:16" hidden="1" x14ac:dyDescent="0.3"/>
    <row r="75" spans="1:16" hidden="1" x14ac:dyDescent="0.3"/>
    <row r="76" spans="1:16" hidden="1" x14ac:dyDescent="0.3"/>
    <row r="77" spans="1:16" hidden="1" x14ac:dyDescent="0.3"/>
    <row r="78" spans="1:16" hidden="1" x14ac:dyDescent="0.3"/>
    <row r="79" spans="1:16" hidden="1" x14ac:dyDescent="0.3"/>
    <row r="80" spans="1:16" hidden="1" x14ac:dyDescent="0.3"/>
    <row r="81" spans="8:10" hidden="1" x14ac:dyDescent="0.3"/>
    <row r="82" spans="8:10" hidden="1" x14ac:dyDescent="0.3"/>
    <row r="83" spans="8:10" hidden="1" x14ac:dyDescent="0.3"/>
    <row r="84" spans="8:10" ht="18" hidden="1" x14ac:dyDescent="0.35">
      <c r="H84" s="28">
        <f>I84/10000</f>
        <v>533.79079999999999</v>
      </c>
      <c r="I84" s="40">
        <v>5337908</v>
      </c>
      <c r="J84" s="13">
        <f>K84</f>
        <v>0</v>
      </c>
    </row>
    <row r="85" spans="8:10" ht="18" hidden="1" x14ac:dyDescent="0.35">
      <c r="H85" s="28">
        <f t="shared" ref="H85:H105" si="10">I85/10000</f>
        <v>2240.5802749999998</v>
      </c>
      <c r="I85" s="46">
        <v>22405802.75</v>
      </c>
    </row>
    <row r="86" spans="8:10" ht="18" hidden="1" x14ac:dyDescent="0.35">
      <c r="H86" s="28">
        <f t="shared" si="10"/>
        <v>4383.2155000000002</v>
      </c>
      <c r="I86" s="46">
        <v>43832155</v>
      </c>
    </row>
    <row r="87" spans="8:10" ht="18" hidden="1" x14ac:dyDescent="0.35">
      <c r="H87" s="28">
        <f t="shared" si="10"/>
        <v>2062.6615539999998</v>
      </c>
      <c r="I87" s="46">
        <v>20626615.539999999</v>
      </c>
    </row>
    <row r="88" spans="8:10" ht="18" hidden="1" x14ac:dyDescent="0.35">
      <c r="H88" s="28">
        <f t="shared" si="10"/>
        <v>2267.89455</v>
      </c>
      <c r="I88" s="46">
        <v>22678945.5</v>
      </c>
    </row>
    <row r="89" spans="8:10" ht="18" hidden="1" x14ac:dyDescent="0.35">
      <c r="H89" s="28">
        <f t="shared" si="10"/>
        <v>1685.5590999999999</v>
      </c>
      <c r="I89" s="46">
        <v>16855591</v>
      </c>
    </row>
    <row r="90" spans="8:10" ht="18" hidden="1" x14ac:dyDescent="0.35">
      <c r="H90" s="28">
        <f t="shared" si="10"/>
        <v>212.71119999999999</v>
      </c>
      <c r="I90" s="46">
        <v>2127112</v>
      </c>
    </row>
    <row r="91" spans="8:10" ht="18" hidden="1" x14ac:dyDescent="0.35">
      <c r="H91" s="28">
        <f t="shared" si="10"/>
        <v>40.289499999999997</v>
      </c>
      <c r="I91" s="46">
        <v>402895</v>
      </c>
    </row>
    <row r="92" spans="8:10" ht="18" hidden="1" x14ac:dyDescent="0.35">
      <c r="H92" s="28">
        <f t="shared" si="10"/>
        <v>566.53760490000002</v>
      </c>
      <c r="I92" s="46">
        <v>5665376.0490000006</v>
      </c>
    </row>
    <row r="93" spans="8:10" ht="18" hidden="1" x14ac:dyDescent="0.35">
      <c r="H93" s="28">
        <f t="shared" si="10"/>
        <v>1497.6487113000001</v>
      </c>
      <c r="I93" s="46">
        <v>14976487.113</v>
      </c>
    </row>
    <row r="94" spans="8:10" ht="18" hidden="1" x14ac:dyDescent="0.35">
      <c r="H94" s="28">
        <f t="shared" si="10"/>
        <v>182.50965650000001</v>
      </c>
      <c r="I94" s="46">
        <v>1825096.5649999999</v>
      </c>
    </row>
    <row r="95" spans="8:10" ht="18" hidden="1" x14ac:dyDescent="0.35">
      <c r="H95" s="28">
        <f t="shared" si="10"/>
        <v>1925.0129999999999</v>
      </c>
      <c r="I95" s="46">
        <v>19250130</v>
      </c>
    </row>
    <row r="96" spans="8:10" ht="18" hidden="1" x14ac:dyDescent="0.35">
      <c r="H96" s="28">
        <f t="shared" si="10"/>
        <v>38.733899999999998</v>
      </c>
      <c r="I96" s="46">
        <v>387339</v>
      </c>
    </row>
    <row r="97" spans="3:17" ht="18" hidden="1" x14ac:dyDescent="0.35">
      <c r="H97" s="28">
        <f t="shared" si="10"/>
        <v>33.944099999999999</v>
      </c>
      <c r="I97" s="46">
        <v>339441</v>
      </c>
    </row>
    <row r="98" spans="3:17" ht="18" hidden="1" x14ac:dyDescent="0.35">
      <c r="H98" s="28">
        <f t="shared" si="10"/>
        <v>188.15219999999999</v>
      </c>
      <c r="I98" s="46">
        <v>1881522</v>
      </c>
    </row>
    <row r="99" spans="3:17" ht="18" hidden="1" x14ac:dyDescent="0.35">
      <c r="H99" s="28">
        <f t="shared" si="10"/>
        <v>172.49520000000001</v>
      </c>
      <c r="I99" s="46">
        <v>1724952</v>
      </c>
    </row>
    <row r="100" spans="3:17" ht="18" hidden="1" x14ac:dyDescent="0.35">
      <c r="H100" s="28">
        <f t="shared" si="10"/>
        <v>61.254399999999997</v>
      </c>
      <c r="I100" s="46">
        <v>612544</v>
      </c>
    </row>
    <row r="101" spans="3:17" ht="18" hidden="1" x14ac:dyDescent="0.35">
      <c r="H101" s="28">
        <f t="shared" si="10"/>
        <v>34.145099999999999</v>
      </c>
      <c r="I101" s="50">
        <v>341451</v>
      </c>
    </row>
    <row r="102" spans="3:17" ht="17.399999999999999" hidden="1" x14ac:dyDescent="0.3">
      <c r="H102" s="28">
        <f t="shared" si="10"/>
        <v>1555.12339512024</v>
      </c>
      <c r="I102" s="86">
        <v>15551233.9512024</v>
      </c>
    </row>
    <row r="103" spans="3:17" ht="18" hidden="1" x14ac:dyDescent="0.35">
      <c r="H103" s="28">
        <f t="shared" si="10"/>
        <v>72.810719999999989</v>
      </c>
      <c r="I103" s="61">
        <v>728107.2</v>
      </c>
    </row>
    <row r="104" spans="3:17" ht="18" hidden="1" x14ac:dyDescent="0.35">
      <c r="H104" s="28">
        <f t="shared" si="10"/>
        <v>147.8202</v>
      </c>
      <c r="I104" s="46">
        <v>1478202</v>
      </c>
    </row>
    <row r="105" spans="3:17" ht="31.2" hidden="1" customHeight="1" x14ac:dyDescent="0.35">
      <c r="H105" s="28">
        <f t="shared" si="10"/>
        <v>43.219608000000001</v>
      </c>
      <c r="I105" s="50">
        <v>432196.08</v>
      </c>
    </row>
    <row r="106" spans="3:17" hidden="1" x14ac:dyDescent="0.3"/>
    <row r="107" spans="3:17" hidden="1" x14ac:dyDescent="0.3"/>
    <row r="108" spans="3:17" hidden="1" x14ac:dyDescent="0.3"/>
    <row r="109" spans="3:17" hidden="1" x14ac:dyDescent="0.3">
      <c r="C109" s="75"/>
      <c r="D109" s="75"/>
      <c r="E109" s="87"/>
      <c r="F109" s="75"/>
      <c r="G109" s="75"/>
      <c r="H109" s="87"/>
      <c r="I109" s="75"/>
      <c r="J109" s="75"/>
      <c r="K109" s="87"/>
      <c r="L109" s="75"/>
      <c r="M109" s="85"/>
      <c r="N109" s="88"/>
      <c r="O109" s="85"/>
      <c r="P109" s="85"/>
      <c r="Q109" s="85"/>
    </row>
    <row r="110" spans="3:17" hidden="1" x14ac:dyDescent="0.3">
      <c r="C110" s="75"/>
      <c r="D110" s="75"/>
      <c r="E110" s="87"/>
      <c r="F110" s="75"/>
      <c r="G110" s="75"/>
      <c r="H110" s="87"/>
      <c r="I110" s="75"/>
      <c r="J110" s="75"/>
      <c r="K110" s="87"/>
      <c r="L110" s="75"/>
      <c r="M110" s="85"/>
      <c r="N110" s="88"/>
      <c r="O110" s="85"/>
      <c r="P110" s="85"/>
      <c r="Q110" s="85"/>
    </row>
    <row r="111" spans="3:17" ht="15.6" hidden="1" x14ac:dyDescent="0.3">
      <c r="C111" s="75"/>
      <c r="D111" s="89"/>
      <c r="E111" s="90"/>
      <c r="F111" s="91"/>
      <c r="G111" s="91"/>
      <c r="H111" s="87"/>
      <c r="I111" s="75"/>
      <c r="J111" s="75"/>
      <c r="K111" s="91"/>
      <c r="L111" s="92"/>
      <c r="M111" s="85"/>
      <c r="N111" s="88"/>
      <c r="O111" s="85"/>
      <c r="P111" s="85"/>
      <c r="Q111" s="85"/>
    </row>
    <row r="112" spans="3:17" ht="15.6" hidden="1" x14ac:dyDescent="0.3">
      <c r="C112" s="75"/>
      <c r="D112" s="89"/>
      <c r="E112" s="90"/>
      <c r="F112" s="91"/>
      <c r="G112" s="91"/>
      <c r="H112" s="87"/>
      <c r="I112" s="75"/>
      <c r="J112" s="75"/>
      <c r="K112" s="91"/>
      <c r="L112" s="92"/>
      <c r="M112" s="85"/>
      <c r="N112" s="88"/>
      <c r="O112" s="93"/>
      <c r="P112" s="85"/>
      <c r="Q112" s="85"/>
    </row>
    <row r="113" spans="3:17" ht="15.6" hidden="1" x14ac:dyDescent="0.3">
      <c r="C113" s="75"/>
      <c r="D113" s="89"/>
      <c r="E113" s="90"/>
      <c r="F113" s="91"/>
      <c r="G113" s="91"/>
      <c r="H113" s="87"/>
      <c r="I113" s="75"/>
      <c r="J113" s="75"/>
      <c r="K113" s="91"/>
      <c r="L113" s="92"/>
      <c r="M113" s="85"/>
      <c r="N113" s="88"/>
      <c r="O113" s="93"/>
      <c r="P113" s="85"/>
      <c r="Q113" s="85"/>
    </row>
    <row r="114" spans="3:17" ht="15.6" hidden="1" x14ac:dyDescent="0.3">
      <c r="C114" s="75"/>
      <c r="D114" s="89"/>
      <c r="E114" s="90"/>
      <c r="F114" s="91"/>
      <c r="G114" s="91"/>
      <c r="H114" s="87"/>
      <c r="I114" s="75"/>
      <c r="J114" s="75"/>
      <c r="K114" s="91"/>
      <c r="L114" s="92"/>
      <c r="M114" s="85"/>
      <c r="N114" s="88"/>
      <c r="O114" s="93"/>
      <c r="P114" s="85"/>
      <c r="Q114" s="85"/>
    </row>
    <row r="115" spans="3:17" ht="15.6" hidden="1" x14ac:dyDescent="0.3">
      <c r="C115" s="75"/>
      <c r="D115" s="89"/>
      <c r="E115" s="90"/>
      <c r="F115" s="91"/>
      <c r="G115" s="91"/>
      <c r="H115" s="87"/>
      <c r="I115" s="75"/>
      <c r="J115" s="75"/>
      <c r="K115" s="91"/>
      <c r="L115" s="92"/>
      <c r="M115" s="85"/>
      <c r="N115" s="88"/>
      <c r="O115" s="93"/>
      <c r="P115" s="85"/>
      <c r="Q115" s="85"/>
    </row>
    <row r="116" spans="3:17" ht="15.6" hidden="1" x14ac:dyDescent="0.3">
      <c r="C116" s="75"/>
      <c r="D116" s="89"/>
      <c r="E116" s="90"/>
      <c r="F116" s="91"/>
      <c r="G116" s="91"/>
      <c r="H116" s="87"/>
      <c r="I116" s="75"/>
      <c r="J116" s="75"/>
      <c r="K116" s="91"/>
      <c r="L116" s="92"/>
      <c r="M116" s="85"/>
      <c r="N116" s="88"/>
      <c r="O116" s="93"/>
      <c r="P116" s="85"/>
      <c r="Q116" s="85"/>
    </row>
    <row r="117" spans="3:17" ht="15.6" hidden="1" x14ac:dyDescent="0.3">
      <c r="C117" s="75"/>
      <c r="D117" s="89"/>
      <c r="E117" s="90"/>
      <c r="F117" s="91"/>
      <c r="G117" s="91"/>
      <c r="H117" s="87"/>
      <c r="I117" s="75"/>
      <c r="J117" s="75"/>
      <c r="K117" s="91"/>
      <c r="L117" s="92"/>
      <c r="M117" s="85"/>
      <c r="N117" s="88"/>
      <c r="O117" s="93"/>
      <c r="P117" s="85"/>
      <c r="Q117" s="85"/>
    </row>
    <row r="118" spans="3:17" ht="15.6" hidden="1" x14ac:dyDescent="0.3">
      <c r="C118" s="75"/>
      <c r="D118" s="89"/>
      <c r="E118" s="90"/>
      <c r="F118" s="91"/>
      <c r="G118" s="91"/>
      <c r="H118" s="87"/>
      <c r="I118" s="75"/>
      <c r="J118" s="75"/>
      <c r="K118" s="91"/>
      <c r="L118" s="92"/>
      <c r="M118" s="85"/>
      <c r="N118" s="88"/>
      <c r="O118" s="93"/>
      <c r="P118" s="85"/>
      <c r="Q118" s="85"/>
    </row>
    <row r="119" spans="3:17" ht="15.6" hidden="1" x14ac:dyDescent="0.3">
      <c r="C119" s="75"/>
      <c r="D119" s="89"/>
      <c r="E119" s="90"/>
      <c r="F119" s="91"/>
      <c r="G119" s="91"/>
      <c r="H119" s="87"/>
      <c r="I119" s="75"/>
      <c r="J119" s="75"/>
      <c r="K119" s="91"/>
      <c r="L119" s="92"/>
      <c r="M119" s="85"/>
      <c r="N119" s="88"/>
      <c r="O119" s="93"/>
      <c r="P119" s="85"/>
      <c r="Q119" s="85"/>
    </row>
    <row r="120" spans="3:17" ht="15.6" hidden="1" x14ac:dyDescent="0.3">
      <c r="C120" s="75"/>
      <c r="D120" s="89"/>
      <c r="E120" s="90"/>
      <c r="F120" s="91"/>
      <c r="G120" s="91"/>
      <c r="H120" s="87"/>
      <c r="I120" s="75"/>
      <c r="J120" s="75"/>
      <c r="K120" s="91"/>
      <c r="L120" s="92"/>
      <c r="M120" s="85"/>
      <c r="N120" s="88"/>
      <c r="O120" s="93"/>
      <c r="P120" s="85"/>
      <c r="Q120" s="85"/>
    </row>
    <row r="121" spans="3:17" ht="15.6" hidden="1" x14ac:dyDescent="0.3">
      <c r="C121" s="75"/>
      <c r="D121" s="89"/>
      <c r="E121" s="90"/>
      <c r="F121" s="91"/>
      <c r="G121" s="91"/>
      <c r="H121" s="87"/>
      <c r="I121" s="75"/>
      <c r="J121" s="75"/>
      <c r="K121" s="91"/>
      <c r="L121" s="92"/>
      <c r="M121" s="85"/>
      <c r="N121" s="88"/>
      <c r="O121" s="93"/>
      <c r="P121" s="85"/>
      <c r="Q121" s="85"/>
    </row>
    <row r="122" spans="3:17" ht="15.6" hidden="1" x14ac:dyDescent="0.3">
      <c r="C122" s="75"/>
      <c r="D122" s="89"/>
      <c r="E122" s="90"/>
      <c r="F122" s="91"/>
      <c r="G122" s="91"/>
      <c r="H122" s="87"/>
      <c r="I122" s="75"/>
      <c r="J122" s="75"/>
      <c r="K122" s="91"/>
      <c r="L122" s="92"/>
      <c r="M122" s="85"/>
      <c r="N122" s="88"/>
      <c r="O122" s="93"/>
      <c r="P122" s="85"/>
      <c r="Q122" s="85"/>
    </row>
    <row r="123" spans="3:17" ht="15.6" hidden="1" x14ac:dyDescent="0.3">
      <c r="C123" s="75"/>
      <c r="D123" s="89"/>
      <c r="E123" s="90"/>
      <c r="F123" s="91"/>
      <c r="G123" s="91"/>
      <c r="H123" s="87"/>
      <c r="I123" s="75"/>
      <c r="J123" s="75"/>
      <c r="K123" s="91"/>
      <c r="L123" s="92"/>
      <c r="M123" s="85"/>
      <c r="N123" s="88"/>
      <c r="O123" s="93"/>
      <c r="P123" s="85"/>
      <c r="Q123" s="85"/>
    </row>
    <row r="124" spans="3:17" x14ac:dyDescent="0.3">
      <c r="C124" s="75"/>
      <c r="D124" s="75"/>
      <c r="E124" s="87"/>
      <c r="F124" s="75"/>
      <c r="G124" s="75"/>
      <c r="H124" s="87"/>
      <c r="I124" s="75"/>
      <c r="J124" s="75"/>
      <c r="K124" s="87"/>
      <c r="L124" s="75"/>
      <c r="M124" s="85"/>
      <c r="N124" s="88"/>
      <c r="O124" s="85"/>
      <c r="P124" s="85"/>
      <c r="Q124" s="85"/>
    </row>
    <row r="126" spans="3:17" x14ac:dyDescent="0.3">
      <c r="O126" s="13"/>
    </row>
    <row r="127" spans="3:17" x14ac:dyDescent="0.3">
      <c r="O127" s="13"/>
    </row>
    <row r="128" spans="3:17" x14ac:dyDescent="0.3">
      <c r="O128" s="13"/>
    </row>
    <row r="129" spans="15:15" x14ac:dyDescent="0.3">
      <c r="O129" s="13"/>
    </row>
    <row r="130" spans="15:15" x14ac:dyDescent="0.3">
      <c r="O130" s="13"/>
    </row>
    <row r="131" spans="15:15" x14ac:dyDescent="0.3">
      <c r="O131" s="13"/>
    </row>
    <row r="132" spans="15:15" x14ac:dyDescent="0.3">
      <c r="O132" s="13"/>
    </row>
    <row r="133" spans="15:15" x14ac:dyDescent="0.3">
      <c r="O133" s="13"/>
    </row>
    <row r="134" spans="15:15" x14ac:dyDescent="0.3">
      <c r="O134" s="13"/>
    </row>
    <row r="135" spans="15:15" x14ac:dyDescent="0.3">
      <c r="O135" s="13"/>
    </row>
    <row r="136" spans="15:15" x14ac:dyDescent="0.3">
      <c r="O136" s="13"/>
    </row>
    <row r="137" spans="15:15" x14ac:dyDescent="0.3">
      <c r="O137" s="13"/>
    </row>
    <row r="138" spans="15:15" x14ac:dyDescent="0.3">
      <c r="O138" s="13"/>
    </row>
    <row r="139" spans="15:15" x14ac:dyDescent="0.3">
      <c r="O139" s="13"/>
    </row>
    <row r="140" spans="15:15" x14ac:dyDescent="0.3">
      <c r="O140" s="13"/>
    </row>
    <row r="141" spans="15:15" x14ac:dyDescent="0.3">
      <c r="O141" s="13"/>
    </row>
    <row r="142" spans="15:15" x14ac:dyDescent="0.3">
      <c r="O142" s="13"/>
    </row>
    <row r="143" spans="15:15" x14ac:dyDescent="0.3">
      <c r="O143" s="13"/>
    </row>
    <row r="144" spans="15:15" x14ac:dyDescent="0.3">
      <c r="O144" s="13"/>
    </row>
    <row r="145" spans="15:15" x14ac:dyDescent="0.3">
      <c r="O145" s="13"/>
    </row>
    <row r="146" spans="15:15" x14ac:dyDescent="0.3">
      <c r="O146" s="13"/>
    </row>
    <row r="147" spans="15:15" x14ac:dyDescent="0.3">
      <c r="O147" s="13"/>
    </row>
    <row r="148" spans="15:15" x14ac:dyDescent="0.3">
      <c r="O148" s="13"/>
    </row>
    <row r="149" spans="15:15" x14ac:dyDescent="0.3">
      <c r="O149" s="13"/>
    </row>
    <row r="150" spans="15:15" x14ac:dyDescent="0.3">
      <c r="O150" s="13"/>
    </row>
    <row r="151" spans="15:15" x14ac:dyDescent="0.3">
      <c r="O151" s="13"/>
    </row>
  </sheetData>
  <mergeCells count="28">
    <mergeCell ref="B4:Q4"/>
    <mergeCell ref="B5:B8"/>
    <mergeCell ref="C5:E6"/>
    <mergeCell ref="F5:H6"/>
    <mergeCell ref="I5:K6"/>
    <mergeCell ref="L5:N6"/>
    <mergeCell ref="O5:Q6"/>
    <mergeCell ref="C7:E7"/>
    <mergeCell ref="F7:H7"/>
    <mergeCell ref="I7:K7"/>
    <mergeCell ref="L7:N7"/>
    <mergeCell ref="O7:Q7"/>
    <mergeCell ref="M1:Q1"/>
    <mergeCell ref="N33:Q33"/>
    <mergeCell ref="L41:N41"/>
    <mergeCell ref="B37:N37"/>
    <mergeCell ref="B38:N38"/>
    <mergeCell ref="B39:B42"/>
    <mergeCell ref="C39:E40"/>
    <mergeCell ref="F39:H40"/>
    <mergeCell ref="I39:K40"/>
    <mergeCell ref="L39:N40"/>
    <mergeCell ref="C41:E41"/>
    <mergeCell ref="F41:H41"/>
    <mergeCell ref="I41:K41"/>
    <mergeCell ref="B36:N36"/>
    <mergeCell ref="B2:Q2"/>
    <mergeCell ref="B3:Q3"/>
  </mergeCells>
  <pageMargins left="0.34" right="0.22" top="1.1100000000000001" bottom="0.82" header="0.64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ACP District Wise  168</vt:lpstr>
      <vt:lpstr>'Annexure ACP District Wise  168'!Print_Area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cp:lastPrinted>2024-05-16T10:01:54Z</cp:lastPrinted>
  <dcterms:created xsi:type="dcterms:W3CDTF">2024-05-03T11:16:26Z</dcterms:created>
  <dcterms:modified xsi:type="dcterms:W3CDTF">2024-05-16T10:01:58Z</dcterms:modified>
</cp:coreProperties>
</file>